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B104389\Desktop\"/>
    </mc:Choice>
  </mc:AlternateContent>
  <bookViews>
    <workbookView xWindow="0" yWindow="0" windowWidth="28800" windowHeight="12300"/>
  </bookViews>
  <sheets>
    <sheet name="U1 UNIMIB" sheetId="6" r:id="rId1"/>
    <sheet name="U.O.2" sheetId="8" r:id="rId2"/>
    <sheet name="U.O.3" sheetId="9" r:id="rId3"/>
    <sheet name="U.O.4" sheetId="10" r:id="rId4"/>
    <sheet name="U.O.5" sheetId="11" r:id="rId5"/>
    <sheet name="U.O.6" sheetId="12" r:id="rId6"/>
    <sheet name="Budget complessivo Progetto " sheetId="7" r:id="rId7"/>
    <sheet name="GANTT" sheetId="13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12" l="1"/>
  <c r="F44" i="12"/>
  <c r="F43" i="12"/>
  <c r="F42" i="12"/>
  <c r="F41" i="12"/>
  <c r="F40" i="12"/>
  <c r="F39" i="12"/>
  <c r="F38" i="12"/>
  <c r="F37" i="12"/>
  <c r="F36" i="12"/>
  <c r="F45" i="12" s="1"/>
  <c r="C8" i="12" s="1"/>
  <c r="D30" i="12"/>
  <c r="C22" i="12"/>
  <c r="E22" i="12" s="1"/>
  <c r="C21" i="12"/>
  <c r="E21" i="12" s="1"/>
  <c r="C20" i="12"/>
  <c r="E20" i="12" s="1"/>
  <c r="C19" i="12"/>
  <c r="E19" i="12" s="1"/>
  <c r="C18" i="12"/>
  <c r="E18" i="12" s="1"/>
  <c r="C17" i="12"/>
  <c r="E17" i="12" s="1"/>
  <c r="M11" i="12"/>
  <c r="P9" i="12"/>
  <c r="P8" i="12"/>
  <c r="P6" i="12"/>
  <c r="C6" i="12"/>
  <c r="N5" i="12"/>
  <c r="N10" i="12" s="1"/>
  <c r="P10" i="12" s="1"/>
  <c r="B45" i="11"/>
  <c r="F44" i="11"/>
  <c r="F43" i="11"/>
  <c r="F42" i="11"/>
  <c r="F41" i="11"/>
  <c r="F40" i="11"/>
  <c r="F39" i="11"/>
  <c r="F38" i="11"/>
  <c r="F37" i="11"/>
  <c r="F36" i="11"/>
  <c r="F45" i="11" s="1"/>
  <c r="C8" i="11" s="1"/>
  <c r="D30" i="11"/>
  <c r="C6" i="11" s="1"/>
  <c r="C22" i="11"/>
  <c r="E22" i="11" s="1"/>
  <c r="C21" i="11"/>
  <c r="E21" i="11" s="1"/>
  <c r="C20" i="11"/>
  <c r="E20" i="11" s="1"/>
  <c r="C19" i="11"/>
  <c r="E19" i="11" s="1"/>
  <c r="C18" i="11"/>
  <c r="E18" i="11" s="1"/>
  <c r="C17" i="11"/>
  <c r="E17" i="11" s="1"/>
  <c r="M11" i="11"/>
  <c r="P9" i="11"/>
  <c r="P8" i="11"/>
  <c r="P6" i="11"/>
  <c r="N5" i="11"/>
  <c r="N10" i="11" s="1"/>
  <c r="P10" i="11" s="1"/>
  <c r="B45" i="10"/>
  <c r="F44" i="10"/>
  <c r="F43" i="10"/>
  <c r="F42" i="10"/>
  <c r="F41" i="10"/>
  <c r="F40" i="10"/>
  <c r="F39" i="10"/>
  <c r="F38" i="10"/>
  <c r="F37" i="10"/>
  <c r="F36" i="10"/>
  <c r="F45" i="10" s="1"/>
  <c r="C8" i="10" s="1"/>
  <c r="D30" i="10"/>
  <c r="C6" i="10" s="1"/>
  <c r="C22" i="10"/>
  <c r="E22" i="10" s="1"/>
  <c r="C21" i="10"/>
  <c r="E21" i="10" s="1"/>
  <c r="C20" i="10"/>
  <c r="E20" i="10" s="1"/>
  <c r="C19" i="10"/>
  <c r="E19" i="10" s="1"/>
  <c r="C18" i="10"/>
  <c r="E18" i="10" s="1"/>
  <c r="C17" i="10"/>
  <c r="E17" i="10" s="1"/>
  <c r="M11" i="10"/>
  <c r="P9" i="10"/>
  <c r="P8" i="10"/>
  <c r="P6" i="10"/>
  <c r="N5" i="10"/>
  <c r="N10" i="10" s="1"/>
  <c r="P10" i="10" s="1"/>
  <c r="B45" i="9"/>
  <c r="F44" i="9"/>
  <c r="F43" i="9"/>
  <c r="F42" i="9"/>
  <c r="F41" i="9"/>
  <c r="F40" i="9"/>
  <c r="F39" i="9"/>
  <c r="F38" i="9"/>
  <c r="F37" i="9"/>
  <c r="F36" i="9"/>
  <c r="F45" i="9" s="1"/>
  <c r="C8" i="9" s="1"/>
  <c r="D30" i="9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M11" i="9"/>
  <c r="P9" i="9"/>
  <c r="P8" i="9"/>
  <c r="P6" i="9"/>
  <c r="C6" i="9"/>
  <c r="N5" i="9"/>
  <c r="N10" i="9" s="1"/>
  <c r="P10" i="9" s="1"/>
  <c r="C17" i="8"/>
  <c r="E17" i="8" s="1"/>
  <c r="C18" i="8"/>
  <c r="E18" i="8" s="1"/>
  <c r="C19" i="8"/>
  <c r="E19" i="8" s="1"/>
  <c r="C20" i="8"/>
  <c r="E20" i="8" s="1"/>
  <c r="C21" i="8"/>
  <c r="E21" i="8" s="1"/>
  <c r="C22" i="8"/>
  <c r="E22" i="8" s="1"/>
  <c r="D30" i="8"/>
  <c r="C6" i="8" s="1"/>
  <c r="F36" i="8"/>
  <c r="F37" i="8"/>
  <c r="F38" i="8"/>
  <c r="F39" i="8"/>
  <c r="F40" i="8"/>
  <c r="F41" i="8"/>
  <c r="F42" i="8"/>
  <c r="F43" i="8"/>
  <c r="F44" i="8"/>
  <c r="B45" i="8"/>
  <c r="E23" i="12" l="1"/>
  <c r="C5" i="12" s="1"/>
  <c r="P5" i="12"/>
  <c r="E23" i="11"/>
  <c r="C5" i="11" s="1"/>
  <c r="P5" i="11"/>
  <c r="E23" i="10"/>
  <c r="C5" i="10" s="1"/>
  <c r="P5" i="10"/>
  <c r="E23" i="9"/>
  <c r="C5" i="9" s="1"/>
  <c r="P5" i="9"/>
  <c r="F45" i="8"/>
  <c r="C8" i="8" s="1"/>
  <c r="E23" i="8"/>
  <c r="C5" i="8" s="1"/>
  <c r="C7" i="8" s="1"/>
  <c r="C11" i="8" s="1"/>
  <c r="P7" i="12" l="1"/>
  <c r="P11" i="12" s="1"/>
  <c r="C7" i="12"/>
  <c r="D2" i="12" s="1"/>
  <c r="D3" i="12" s="1"/>
  <c r="P7" i="11"/>
  <c r="P11" i="11" s="1"/>
  <c r="C7" i="11"/>
  <c r="D2" i="11" s="1"/>
  <c r="D3" i="11" s="1"/>
  <c r="P7" i="10"/>
  <c r="P11" i="10" s="1"/>
  <c r="C7" i="10"/>
  <c r="D2" i="10" s="1"/>
  <c r="D3" i="10" s="1"/>
  <c r="P7" i="9"/>
  <c r="P11" i="9" s="1"/>
  <c r="C7" i="9"/>
  <c r="D2" i="9" s="1"/>
  <c r="D3" i="9" s="1"/>
  <c r="D2" i="8"/>
  <c r="D3" i="8" s="1"/>
  <c r="C8" i="7"/>
  <c r="H9" i="7"/>
  <c r="G9" i="7"/>
  <c r="F9" i="7"/>
  <c r="D9" i="7"/>
  <c r="C9" i="7"/>
  <c r="H8" i="7"/>
  <c r="G8" i="7"/>
  <c r="F8" i="7"/>
  <c r="D8" i="7"/>
  <c r="C11" i="12" l="1"/>
  <c r="C11" i="11"/>
  <c r="C11" i="10"/>
  <c r="C11" i="9"/>
  <c r="D57" i="6"/>
  <c r="B12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F63" i="6"/>
  <c r="E9" i="7" l="1"/>
  <c r="J9" i="7" s="1"/>
  <c r="E8" i="7"/>
  <c r="E50" i="6"/>
  <c r="B11" i="6" s="1"/>
  <c r="I8" i="7" l="1"/>
  <c r="J8" i="7"/>
  <c r="F7" i="7"/>
  <c r="E7" i="7"/>
  <c r="J7" i="7" s="1"/>
  <c r="C7" i="7"/>
  <c r="D7" i="7"/>
  <c r="G7" i="7"/>
  <c r="H7" i="7"/>
  <c r="I7" i="7" l="1"/>
  <c r="I9" i="7"/>
  <c r="H6" i="7"/>
  <c r="G4" i="7"/>
  <c r="B72" i="6"/>
  <c r="F71" i="6"/>
  <c r="F70" i="6"/>
  <c r="F69" i="6"/>
  <c r="F68" i="6"/>
  <c r="F67" i="6"/>
  <c r="F66" i="6"/>
  <c r="F65" i="6"/>
  <c r="F64" i="6"/>
  <c r="C2" i="7"/>
  <c r="D4" i="7"/>
  <c r="G6" i="7"/>
  <c r="H5" i="7"/>
  <c r="G5" i="7"/>
  <c r="D6" i="7"/>
  <c r="D5" i="7"/>
  <c r="M11" i="8"/>
  <c r="N5" i="8" s="1"/>
  <c r="P9" i="8"/>
  <c r="P8" i="8"/>
  <c r="P6" i="8"/>
  <c r="H4" i="7"/>
  <c r="H10" i="7" l="1"/>
  <c r="G10" i="7"/>
  <c r="D10" i="7"/>
  <c r="F6" i="7"/>
  <c r="F5" i="7"/>
  <c r="F72" i="6"/>
  <c r="B14" i="6" s="1"/>
  <c r="N10" i="8"/>
  <c r="P10" i="8" s="1"/>
  <c r="P5" i="8"/>
  <c r="C6" i="7"/>
  <c r="C5" i="7"/>
  <c r="C4" i="7" l="1"/>
  <c r="C10" i="7" s="1"/>
  <c r="B13" i="6"/>
  <c r="E4" i="7" s="1"/>
  <c r="J4" i="7" s="1"/>
  <c r="F4" i="7"/>
  <c r="F10" i="7" s="1"/>
  <c r="E6" i="7"/>
  <c r="P7" i="8"/>
  <c r="P11" i="8" s="1"/>
  <c r="E5" i="7"/>
  <c r="I6" i="7" l="1"/>
  <c r="J6" i="7"/>
  <c r="I5" i="7"/>
  <c r="J5" i="7"/>
  <c r="E10" i="7"/>
  <c r="C7" i="6"/>
  <c r="C8" i="6" s="1"/>
  <c r="B17" i="6"/>
  <c r="J10" i="7" l="1"/>
  <c r="I4" i="7"/>
  <c r="K10" i="7" l="1"/>
  <c r="I10" i="7"/>
</calcChain>
</file>

<file path=xl/sharedStrings.xml><?xml version="1.0" encoding="utf-8"?>
<sst xmlns="http://schemas.openxmlformats.org/spreadsheetml/2006/main" count="398" uniqueCount="121">
  <si>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</si>
  <si>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</si>
  <si>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</si>
  <si>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</si>
  <si>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</si>
  <si>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</si>
  <si>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</si>
  <si>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</si>
  <si>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</si>
  <si>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</si>
  <si>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</si>
  <si>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</si>
  <si>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</si>
  <si>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</si>
  <si>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</si>
  <si>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</si>
  <si>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</si>
  <si>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</si>
  <si>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</si>
  <si>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 xml:space="preserve">Voce A.1 </t>
  </si>
  <si>
    <t>Voce A.2.1</t>
  </si>
  <si>
    <t>Voce B</t>
  </si>
  <si>
    <t>Voce C</t>
  </si>
  <si>
    <t>Voce D</t>
  </si>
  <si>
    <t>Voce E</t>
  </si>
  <si>
    <t>U.O.2</t>
  </si>
  <si>
    <t>U.O.3</t>
  </si>
  <si>
    <t>Costo Totale dell'U.O.</t>
  </si>
  <si>
    <t>Prof./Dott.</t>
  </si>
  <si>
    <t>DIPARTIMENTO DI MEDICINA E CHIRURGIA</t>
  </si>
  <si>
    <t>DIPARTIMENTO DI GIURISPRUDENZA</t>
  </si>
  <si>
    <t>Nome</t>
  </si>
  <si>
    <t>Cognome</t>
  </si>
  <si>
    <t>Responsabile Scientifico per U.O.3 :</t>
  </si>
  <si>
    <t>Costi del Personale di Ruolo</t>
  </si>
  <si>
    <t>Importo a cofinanziamento</t>
  </si>
  <si>
    <t xml:space="preserve">Unità di ricerca      </t>
  </si>
  <si>
    <t>Titolo del progetto</t>
  </si>
  <si>
    <t>Titolo del progetto/Acronimo</t>
  </si>
  <si>
    <t>Università/Ente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</si>
  <si>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</si>
  <si>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</si>
  <si>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</si>
  <si>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</si>
  <si>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</si>
  <si>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</si>
  <si>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</si>
  <si>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DATI PI UNIMIB</t>
  </si>
  <si>
    <t>Inserire il costo imputabile al progetto utilizzando la tabella "Calcolo costi di ammortamento" (vedi sotto)</t>
  </si>
  <si>
    <t>U.O.4</t>
  </si>
  <si>
    <t>U.O.5</t>
  </si>
  <si>
    <t>TOTALE Progetto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</si>
  <si>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</si>
  <si>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</si>
  <si>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</si>
  <si>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  (quelli in bianco sono calcolati automaticamente dal sistema)</t>
  </si>
  <si>
    <t>Compilare esclusivamente i campi colorati in azzurro                                            ( quelli in bianco sono calcolati automaticamente dal sistema)</t>
  </si>
  <si>
    <t>Compilare solo i campi colorati in azzurro (quelli in bianco sono calcolati automaticamente dal sistema)</t>
  </si>
  <si>
    <t>Responsabile Scientifico per U.O.2 :</t>
  </si>
  <si>
    <t>Responsabile Scientifico per U.O.4 :</t>
  </si>
  <si>
    <t>Responsabile Scientifico per U.O.5 :</t>
  </si>
  <si>
    <t>UNIMIB 1</t>
  </si>
  <si>
    <t>MESI DI UTILIZZO NEL PROGETTO (MASSIMO 36)</t>
  </si>
  <si>
    <t xml:space="preserve"> Fasce di costo corrispondenti alle  tipologie di soggetto beneficiario </t>
  </si>
  <si>
    <t>Costo Orario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</si>
  <si>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</si>
  <si>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 xml:space="preserve">Professore Ordinario </t>
  </si>
  <si>
    <t>Professore Associato</t>
  </si>
  <si>
    <t>n. di contratti</t>
  </si>
  <si>
    <t>Borsa di Dottorato</t>
  </si>
  <si>
    <t>Contratto di Ricerca</t>
  </si>
  <si>
    <t>Incarico post-doc</t>
  </si>
  <si>
    <t>Incarico di ricerca</t>
  </si>
  <si>
    <t>numero mesi di impegno sul progetto</t>
  </si>
  <si>
    <t xml:space="preserve">Importo </t>
  </si>
  <si>
    <t>A 2.1 Nuovi contratti relativi a personale appositamente da reclutare</t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</si>
  <si>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</si>
  <si>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</si>
  <si>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</si>
  <si>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</si>
  <si>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</si>
  <si>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              
(quelli in bianco sono calcolati automaticamente dal sistema)</t>
  </si>
  <si>
    <t>Responsabile Scientifico per U.O.6 :</t>
  </si>
  <si>
    <t>U.O.6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</si>
  <si>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</si>
  <si>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</si>
  <si>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t>A1 - Personale Dipendente (Professori e Ricercatori)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</si>
  <si>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</si>
  <si>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>Compilare la Tabella sottostante: "Costi del personale di Ruolo". I risultati verranno riportati nella Voce A.1.</t>
    </r>
    <r>
      <rPr>
        <u/>
        <sz val="12"/>
        <color rgb="FF002060"/>
        <rFont val="Arial"/>
        <family val="2"/>
      </rPr>
      <t xml:space="preserve"> 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</si>
  <si>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Totale finanziamento MUR</t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</si>
  <si>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</si>
  <si>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A.1
</t>
    </r>
    <r>
      <rPr>
        <b/>
        <sz val="12"/>
        <color rgb="FF002060"/>
        <rFont val="Arial"/>
        <family val="2"/>
      </rPr>
      <t>Personale di ruolo</t>
    </r>
  </si>
  <si>
    <t>I year</t>
  </si>
  <si>
    <t>II year</t>
  </si>
  <si>
    <t>III year</t>
  </si>
  <si>
    <t>ACTIVITY</t>
  </si>
  <si>
    <t>ASSIGNED TO</t>
  </si>
  <si>
    <t>QUAD I</t>
  </si>
  <si>
    <t>QUAD II</t>
  </si>
  <si>
    <t>QUAD III</t>
  </si>
  <si>
    <t>MILESTONE 1</t>
  </si>
  <si>
    <t>Activity X</t>
  </si>
  <si>
    <t>Unit 1</t>
  </si>
  <si>
    <t>Unit. 2</t>
  </si>
  <si>
    <t>Activity ….</t>
  </si>
  <si>
    <t>Unit …</t>
  </si>
  <si>
    <t>MILESTONE 2</t>
  </si>
  <si>
    <t>Activity Y</t>
  </si>
  <si>
    <t>MILESTONE 3</t>
  </si>
  <si>
    <t>Activity Z</t>
  </si>
  <si>
    <t xml:space="preserve">Voce A.1: Personale di ruolo
Voce A.2.1: Costo dei contratti del personale non dipendente da reclutare appositamente
Voce B: Spese generali (45% delle spese di personale A.1+A2.1)
Voce C: costo di attrezzature, strumentazioni e prodotti software
Voce D: costo dei servizi di consulenza e simili - diritti di licenza, know-how e brevetti 
Voce E: altri costi di esercizio (materiali - missioni all'estero, organizzazione e partecipazione convegni e congressi - pubblicazioni scientifiche - open access e open data)
</t>
  </si>
  <si>
    <r>
      <rPr>
        <b/>
        <i/>
        <u/>
        <sz val="12"/>
        <color theme="0"/>
        <rFont val="Calibri"/>
        <family val="2"/>
        <scheme val="minor"/>
      </rPr>
      <t>N.B:</t>
    </r>
    <r>
      <rPr>
        <b/>
        <i/>
        <sz val="12"/>
        <color theme="0"/>
        <rFont val="Calibri"/>
        <family val="2"/>
        <scheme val="minor"/>
      </rPr>
      <t xml:space="preserve">  Xs and Ys correspond to a description of the activities that each research unit commits to. 
Each activity can involve more than one research unit.</t>
    </r>
  </si>
  <si>
    <t>Compilare esclusivamente i campi colorati in azzurro                             
(quelli in bianco sono calcolati automaticamente dal sitema)</t>
  </si>
  <si>
    <r>
      <t xml:space="preserve">Compilare la Tabella sottostante "Nuovi contratti relativi a personale appositamente da reclutare": 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2"/>
        <color rgb="FF002060"/>
        <rFont val="Arial"/>
        <family val="2"/>
      </rPr>
      <t>TIPOLOGIE DI CONTRATTI AMMESSI:</t>
    </r>
    <r>
      <rPr>
        <sz val="12"/>
        <color rgb="FF002060"/>
        <rFont val="Arial"/>
        <family val="2"/>
      </rPr>
      <t xml:space="preserve">
</t>
    </r>
    <r>
      <rPr>
        <u/>
        <sz val="12"/>
        <color rgb="FFFF0000"/>
        <rFont val="Arial"/>
        <family val="2"/>
      </rPr>
      <t>BORSA DI DOTTORATO</t>
    </r>
    <r>
      <rPr>
        <sz val="12"/>
        <color rgb="FF002060"/>
        <rFont val="Arial"/>
        <family val="2"/>
      </rPr>
      <t xml:space="preserve"> 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
</t>
    </r>
    <r>
      <rPr>
        <u/>
        <sz val="12"/>
        <color rgb="FFFF0000"/>
        <rFont val="Arial"/>
        <family val="2"/>
      </rPr>
      <t>CONTRATTO DI RICERCA:</t>
    </r>
    <r>
      <rPr>
        <sz val="12"/>
        <color rgb="FF002060"/>
        <rFont val="Arial"/>
        <family val="2"/>
      </rPr>
      <t xml:space="preserve"> per soggetti in possesso di dottorato, ammessa solo attività di ricerca. Durata biennale prorogabile fino a un ulteriore anno, costo lordo biennale fascia minima: € 80.493,06 (annuo € 40.246,53); fascia intermedia: € 94.637,58 (annuo € 47.318,79); fascia massima: € 108.782,10 (annuo € 54.391,05).
</t>
    </r>
    <r>
      <rPr>
        <u/>
        <sz val="12"/>
        <color rgb="FFFF0000"/>
        <rFont val="Arial"/>
        <family val="2"/>
      </rPr>
      <t>INCARICO POST-DOC</t>
    </r>
    <r>
      <rPr>
        <sz val="12"/>
        <color rgb="FF002060"/>
        <rFont val="Arial"/>
        <family val="2"/>
      </rPr>
      <t xml:space="preserve">: per soggetti in possesso di dottorato, ammessa attività di didattica e terza missione. Durata annuale; durata complessiva massima di tre anni. Costo lordo annuo € 40.246,53, no importo massimo. 
</t>
    </r>
    <r>
      <rPr>
        <u/>
        <sz val="12"/>
        <color rgb="FFFF0000"/>
        <rFont val="Arial"/>
        <family val="2"/>
      </rPr>
      <t>INCARICO DI RICERCA</t>
    </r>
    <r>
      <rPr>
        <sz val="12"/>
        <color rgb="FF002060"/>
        <rFont val="Arial"/>
        <family val="2"/>
      </rPr>
      <t xml:space="preserve">: per soggetti con laurea magistrale o specialistica da meno di 6 anni, durata minima 1 anno; durata complessiva massima di tre anni. Costo lordo annuo € 27.753,75, no importo massimo. 
</t>
    </r>
    <r>
      <rPr>
        <b/>
        <sz val="12"/>
        <color rgb="FF002060"/>
        <rFont val="Arial"/>
        <family val="2"/>
      </rPr>
      <t>Verificare gli importi da regolamento del proprio Ateneo</t>
    </r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</si>
  <si>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€ 80.493,06 (annuo € 40.246,53); fascia intermedia: € 94.637,58 (annuo € 47.318,79); fascia massima: € 108.782,10 (annuo € 54.391,05).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€ 40.246,53,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per soggetti con laurea magistrale o specialistica da meno di 6 anni, durata minima 1 anno; durata complessiva massima di tre anni. Costo lordo annuo € 27.753,75, no importo massimo. </t>
    </r>
  </si>
  <si>
    <t>BUDGET PROGETTO - PRIN 2026 HYBRID</t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</si>
  <si>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la sub-unità è necessario il dettaglio dei costi che giustifichi l’importo complessivo imputato al progetto (voci ammissibili A.2.1, B, C, D ed E)</t>
    </r>
  </si>
  <si>
    <r>
      <t xml:space="preserve">Il totale finanziamento MUR deve essere compreso 
</t>
    </r>
    <r>
      <rPr>
        <b/>
        <sz val="10"/>
        <rFont val="Arial"/>
        <family val="2"/>
      </rPr>
      <t>tra 1.200.000 e 1.700.000 Euro</t>
    </r>
    <r>
      <rPr>
        <sz val="10"/>
        <rFont val="Arial"/>
        <family val="2"/>
      </rPr>
      <t>. 
Se è superiore o inferiore il sistema comunica ERRORE. Se è corretto, la casella rimane vuota</t>
    </r>
  </si>
  <si>
    <r>
      <t xml:space="preserve">Ore da imputare al progetto
</t>
    </r>
    <r>
      <rPr>
        <b/>
        <sz val="8"/>
        <color rgb="FFFF0000"/>
        <rFont val="Arial"/>
        <family val="2"/>
      </rPr>
      <t>(il PI deve garantire minimo il 20% di impegno per la durata del progetto, pari ad almeno 690 ore totale nel corso dei 36 mesi)</t>
    </r>
  </si>
  <si>
    <t>Ore da imputare al progetto</t>
  </si>
  <si>
    <t>Ricercatore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</si>
</sst>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&quot;\ * #,##0.000_-;\-&quot;€&quot;\ * #,##0.000_-;_-&quot;€&quot;\ * &quot;-&quot;??_-;_-@_-"/>
    <numFmt numFmtId="165" formatCode="_-* #,##0.00\ _€_-;\-* #,##0.00\ _€_-;_-* &quot;-&quot;??\ _€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i/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u/>
      <sz val="12"/>
      <color rgb="FF002060"/>
      <name val="Arial"/>
      <family val="2"/>
    </font>
    <font>
      <u/>
      <sz val="12"/>
      <color rgb="FFFF0000"/>
      <name val="Arial"/>
      <family val="2"/>
    </font>
    <font>
      <u/>
      <sz val="11"/>
      <color rgb="FF002060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4" fillId="0" borderId="0" xfId="0" applyFont="1" applyFill="1" applyBorder="1" applyAlignment="1">
      <alignment vertical="center" textRotation="90"/>
    </xf>
    <xf numFmtId="0" fontId="8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6" fillId="0" borderId="0" xfId="0" applyFont="1"/>
    <xf numFmtId="0" fontId="0" fillId="0" borderId="0" xfId="0" applyFill="1" applyBorder="1" applyAlignment="1"/>
    <xf numFmtId="44" fontId="3" fillId="0" borderId="0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44" fontId="11" fillId="0" borderId="9" xfId="1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43" fontId="14" fillId="0" borderId="17" xfId="2" applyNumberFormat="1" applyFont="1" applyFill="1" applyBorder="1" applyAlignment="1">
      <alignment vertical="center"/>
    </xf>
    <xf numFmtId="43" fontId="14" fillId="0" borderId="18" xfId="2" applyNumberFormat="1" applyFont="1" applyFill="1" applyBorder="1" applyAlignment="1">
      <alignment vertical="center"/>
    </xf>
    <xf numFmtId="0" fontId="11" fillId="0" borderId="19" xfId="0" applyFont="1" applyFill="1" applyBorder="1"/>
    <xf numFmtId="43" fontId="14" fillId="0" borderId="19" xfId="0" applyNumberFormat="1" applyFont="1" applyFill="1" applyBorder="1"/>
    <xf numFmtId="43" fontId="14" fillId="0" borderId="20" xfId="2" applyFont="1" applyFill="1" applyBorder="1" applyAlignment="1">
      <alignment vertical="center"/>
    </xf>
    <xf numFmtId="0" fontId="10" fillId="0" borderId="16" xfId="0" applyFont="1" applyFill="1" applyBorder="1" applyAlignment="1"/>
    <xf numFmtId="0" fontId="10" fillId="0" borderId="19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44" fontId="10" fillId="0" borderId="16" xfId="0" applyNumberFormat="1" applyFont="1" applyFill="1" applyBorder="1" applyAlignment="1"/>
    <xf numFmtId="44" fontId="10" fillId="0" borderId="1" xfId="1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Border="1" applyAlignment="1"/>
    <xf numFmtId="0" fontId="10" fillId="0" borderId="25" xfId="0" applyFont="1" applyBorder="1"/>
    <xf numFmtId="0" fontId="10" fillId="0" borderId="22" xfId="0" applyFont="1" applyBorder="1"/>
    <xf numFmtId="0" fontId="16" fillId="0" borderId="16" xfId="0" applyFont="1" applyBorder="1"/>
    <xf numFmtId="0" fontId="17" fillId="0" borderId="7" xfId="0" applyFont="1" applyBorder="1" applyAlignment="1"/>
    <xf numFmtId="0" fontId="10" fillId="0" borderId="19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164" fontId="11" fillId="0" borderId="19" xfId="1" applyNumberFormat="1" applyFont="1" applyFill="1" applyBorder="1" applyAlignment="1">
      <alignment vertical="center"/>
    </xf>
    <xf numFmtId="0" fontId="10" fillId="0" borderId="9" xfId="0" applyFont="1" applyBorder="1"/>
    <xf numFmtId="0" fontId="10" fillId="0" borderId="12" xfId="0" applyFont="1" applyBorder="1"/>
    <xf numFmtId="0" fontId="10" fillId="0" borderId="21" xfId="0" applyFont="1" applyBorder="1"/>
    <xf numFmtId="43" fontId="14" fillId="0" borderId="41" xfId="0" applyNumberFormat="1" applyFont="1" applyBorder="1" applyAlignment="1"/>
    <xf numFmtId="43" fontId="14" fillId="0" borderId="42" xfId="0" applyNumberFormat="1" applyFont="1" applyBorder="1" applyAlignment="1"/>
    <xf numFmtId="43" fontId="14" fillId="0" borderId="42" xfId="0" quotePrefix="1" applyNumberFormat="1" applyFont="1" applyBorder="1" applyAlignment="1"/>
    <xf numFmtId="43" fontId="14" fillId="0" borderId="43" xfId="0" applyNumberFormat="1" applyFont="1" applyBorder="1" applyAlignment="1"/>
    <xf numFmtId="43" fontId="14" fillId="0" borderId="44" xfId="0" applyNumberFormat="1" applyFont="1" applyBorder="1" applyAlignment="1"/>
    <xf numFmtId="43" fontId="14" fillId="0" borderId="1" xfId="0" applyNumberFormat="1" applyFont="1" applyBorder="1" applyAlignment="1"/>
    <xf numFmtId="43" fontId="14" fillId="0" borderId="1" xfId="0" quotePrefix="1" applyNumberFormat="1" applyFont="1" applyBorder="1" applyAlignment="1"/>
    <xf numFmtId="43" fontId="14" fillId="0" borderId="45" xfId="0" applyNumberFormat="1" applyFont="1" applyBorder="1" applyAlignment="1"/>
    <xf numFmtId="43" fontId="14" fillId="0" borderId="6" xfId="0" applyNumberFormat="1" applyFont="1" applyBorder="1" applyAlignment="1"/>
    <xf numFmtId="43" fontId="14" fillId="0" borderId="6" xfId="0" quotePrefix="1" applyNumberFormat="1" applyFont="1" applyBorder="1" applyAlignment="1"/>
    <xf numFmtId="43" fontId="14" fillId="0" borderId="46" xfId="0" applyNumberFormat="1" applyFont="1" applyBorder="1" applyAlignment="1"/>
    <xf numFmtId="43" fontId="14" fillId="0" borderId="8" xfId="0" applyNumberFormat="1" applyFont="1" applyBorder="1" applyAlignment="1"/>
    <xf numFmtId="0" fontId="11" fillId="2" borderId="9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43" fontId="11" fillId="3" borderId="16" xfId="2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43" fontId="13" fillId="3" borderId="16" xfId="2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44" fontId="10" fillId="2" borderId="1" xfId="1" applyNumberFormat="1" applyFont="1" applyFill="1" applyBorder="1" applyAlignment="1">
      <alignment horizontal="right" vertical="center" wrapText="1"/>
    </xf>
    <xf numFmtId="0" fontId="10" fillId="3" borderId="2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0" fillId="3" borderId="19" xfId="0" applyFont="1" applyFill="1" applyBorder="1" applyAlignment="1"/>
    <xf numFmtId="0" fontId="10" fillId="3" borderId="24" xfId="0" applyFont="1" applyFill="1" applyBorder="1" applyAlignment="1"/>
    <xf numFmtId="43" fontId="11" fillId="4" borderId="10" xfId="1" applyFont="1" applyFill="1" applyBorder="1" applyAlignment="1">
      <alignment horizontal="center" vertical="center"/>
    </xf>
    <xf numFmtId="43" fontId="11" fillId="4" borderId="13" xfId="1" applyFont="1" applyFill="1" applyBorder="1" applyAlignment="1">
      <alignment horizontal="center" vertical="center"/>
    </xf>
    <xf numFmtId="43" fontId="11" fillId="4" borderId="15" xfId="1" applyFont="1" applyFill="1" applyBorder="1" applyAlignment="1">
      <alignment horizontal="center" vertical="center"/>
    </xf>
    <xf numFmtId="44" fontId="11" fillId="2" borderId="9" xfId="1" applyNumberFormat="1" applyFont="1" applyFill="1" applyBorder="1" applyAlignment="1">
      <alignment vertical="center"/>
    </xf>
    <xf numFmtId="44" fontId="11" fillId="2" borderId="12" xfId="1" applyNumberFormat="1" applyFont="1" applyFill="1" applyBorder="1" applyAlignment="1">
      <alignment vertical="center"/>
    </xf>
    <xf numFmtId="44" fontId="11" fillId="2" borderId="39" xfId="1" applyNumberFormat="1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43" fontId="15" fillId="0" borderId="19" xfId="1" applyNumberFormat="1" applyFont="1" applyFill="1" applyBorder="1" applyAlignment="1">
      <alignment horizontal="center" vertical="center" wrapText="1"/>
    </xf>
    <xf numFmtId="44" fontId="11" fillId="2" borderId="47" xfId="1" applyNumberFormat="1" applyFont="1" applyFill="1" applyBorder="1" applyAlignment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3" borderId="41" xfId="0" applyFont="1" applyFill="1" applyBorder="1" applyAlignment="1" applyProtection="1">
      <alignment vertical="center" wrapText="1"/>
    </xf>
    <xf numFmtId="0" fontId="11" fillId="3" borderId="43" xfId="0" applyFont="1" applyFill="1" applyBorder="1" applyAlignment="1" applyProtection="1">
      <alignment vertical="center" wrapText="1"/>
    </xf>
    <xf numFmtId="43" fontId="0" fillId="0" borderId="45" xfId="1" applyFont="1" applyBorder="1" applyProtection="1"/>
    <xf numFmtId="0" fontId="11" fillId="2" borderId="39" xfId="0" applyFont="1" applyFill="1" applyBorder="1" applyAlignment="1" applyProtection="1">
      <alignment vertical="center"/>
    </xf>
    <xf numFmtId="43" fontId="0" fillId="0" borderId="46" xfId="1" applyFont="1" applyBorder="1" applyProtection="1"/>
    <xf numFmtId="0" fontId="23" fillId="5" borderId="0" xfId="0" applyFont="1" applyFill="1" applyProtection="1"/>
    <xf numFmtId="0" fontId="4" fillId="0" borderId="2" xfId="0" applyFont="1" applyBorder="1"/>
    <xf numFmtId="43" fontId="4" fillId="0" borderId="31" xfId="1" applyFont="1" applyBorder="1"/>
    <xf numFmtId="0" fontId="10" fillId="3" borderId="16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0" fillId="0" borderId="14" xfId="0" applyBorder="1"/>
    <xf numFmtId="0" fontId="0" fillId="0" borderId="48" xfId="0" applyBorder="1"/>
    <xf numFmtId="43" fontId="0" fillId="0" borderId="34" xfId="1" applyFont="1" applyBorder="1"/>
    <xf numFmtId="43" fontId="0" fillId="0" borderId="36" xfId="1" applyFont="1" applyBorder="1"/>
    <xf numFmtId="0" fontId="6" fillId="0" borderId="10" xfId="0" applyFont="1" applyBorder="1"/>
    <xf numFmtId="0" fontId="0" fillId="0" borderId="13" xfId="0" applyBorder="1"/>
    <xf numFmtId="0" fontId="0" fillId="0" borderId="15" xfId="0" applyBorder="1"/>
    <xf numFmtId="43" fontId="14" fillId="0" borderId="50" xfId="0" applyNumberFormat="1" applyFont="1" applyBorder="1" applyAlignment="1"/>
    <xf numFmtId="43" fontId="14" fillId="0" borderId="51" xfId="0" applyNumberFormat="1" applyFont="1" applyBorder="1" applyAlignment="1"/>
    <xf numFmtId="43" fontId="14" fillId="0" borderId="51" xfId="0" quotePrefix="1" applyNumberFormat="1" applyFont="1" applyBorder="1" applyAlignment="1"/>
    <xf numFmtId="43" fontId="14" fillId="0" borderId="52" xfId="0" applyNumberFormat="1" applyFont="1" applyBorder="1" applyAlignment="1"/>
    <xf numFmtId="44" fontId="10" fillId="0" borderId="16" xfId="1" applyNumberFormat="1" applyFont="1" applyFill="1" applyBorder="1" applyAlignment="1">
      <alignment horizontal="right" vertical="center" wrapText="1"/>
    </xf>
    <xf numFmtId="43" fontId="14" fillId="0" borderId="16" xfId="0" applyNumberFormat="1" applyFont="1" applyBorder="1" applyAlignment="1"/>
    <xf numFmtId="44" fontId="10" fillId="0" borderId="21" xfId="1" applyNumberFormat="1" applyFont="1" applyFill="1" applyBorder="1" applyAlignment="1">
      <alignment horizontal="right" vertical="center" wrapText="1"/>
    </xf>
    <xf numFmtId="44" fontId="10" fillId="0" borderId="23" xfId="1" applyNumberFormat="1" applyFont="1" applyFill="1" applyBorder="1" applyAlignment="1">
      <alignment horizontal="right" vertical="center" wrapText="1"/>
    </xf>
    <xf numFmtId="44" fontId="10" fillId="2" borderId="23" xfId="1" applyNumberFormat="1" applyFont="1" applyFill="1" applyBorder="1" applyAlignment="1">
      <alignment horizontal="right" vertical="center" wrapText="1"/>
    </xf>
    <xf numFmtId="44" fontId="10" fillId="2" borderId="16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32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0" fillId="0" borderId="25" xfId="0" applyFont="1" applyFill="1" applyBorder="1"/>
    <xf numFmtId="165" fontId="0" fillId="0" borderId="11" xfId="0" applyNumberFormat="1" applyBorder="1" applyAlignment="1"/>
    <xf numFmtId="165" fontId="0" fillId="0" borderId="22" xfId="0" applyNumberFormat="1" applyBorder="1" applyAlignment="1"/>
    <xf numFmtId="43" fontId="0" fillId="0" borderId="19" xfId="0" applyNumberFormat="1" applyBorder="1" applyAlignment="1"/>
    <xf numFmtId="0" fontId="10" fillId="0" borderId="10" xfId="0" applyFont="1" applyFill="1" applyBorder="1"/>
    <xf numFmtId="165" fontId="0" fillId="0" borderId="53" xfId="0" applyNumberFormat="1" applyBorder="1" applyAlignment="1"/>
    <xf numFmtId="43" fontId="0" fillId="0" borderId="7" xfId="0" applyNumberFormat="1" applyBorder="1" applyAlignment="1"/>
    <xf numFmtId="165" fontId="0" fillId="0" borderId="21" xfId="0" applyNumberFormat="1" applyBorder="1" applyAlignment="1"/>
    <xf numFmtId="165" fontId="0" fillId="0" borderId="7" xfId="0" applyNumberFormat="1" applyBorder="1" applyAlignment="1"/>
    <xf numFmtId="165" fontId="0" fillId="0" borderId="16" xfId="0" applyNumberFormat="1" applyBorder="1" applyAlignment="1"/>
    <xf numFmtId="0" fontId="8" fillId="0" borderId="0" xfId="0" applyFont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0" borderId="37" xfId="0" applyFont="1" applyBorder="1"/>
    <xf numFmtId="0" fontId="8" fillId="0" borderId="43" xfId="0" applyFont="1" applyBorder="1"/>
    <xf numFmtId="0" fontId="8" fillId="0" borderId="49" xfId="0" applyFont="1" applyBorder="1"/>
    <xf numFmtId="0" fontId="8" fillId="9" borderId="44" xfId="0" applyFont="1" applyFill="1" applyBorder="1"/>
    <xf numFmtId="0" fontId="8" fillId="9" borderId="33" xfId="0" applyFont="1" applyFill="1" applyBorder="1"/>
    <xf numFmtId="0" fontId="8" fillId="0" borderId="44" xfId="0" applyFont="1" applyBorder="1"/>
    <xf numFmtId="0" fontId="8" fillId="0" borderId="1" xfId="0" applyFont="1" applyBorder="1"/>
    <xf numFmtId="0" fontId="8" fillId="0" borderId="33" xfId="0" applyFont="1" applyBorder="1"/>
    <xf numFmtId="0" fontId="8" fillId="0" borderId="45" xfId="0" applyFont="1" applyBorder="1"/>
    <xf numFmtId="0" fontId="8" fillId="0" borderId="38" xfId="0" applyFont="1" applyBorder="1"/>
    <xf numFmtId="0" fontId="8" fillId="9" borderId="54" xfId="0" applyFont="1" applyFill="1" applyBorder="1"/>
    <xf numFmtId="0" fontId="8" fillId="9" borderId="35" xfId="0" applyFont="1" applyFill="1" applyBorder="1"/>
    <xf numFmtId="0" fontId="8" fillId="0" borderId="54" xfId="0" applyFont="1" applyBorder="1"/>
    <xf numFmtId="0" fontId="8" fillId="0" borderId="6" xfId="0" applyFont="1" applyBorder="1"/>
    <xf numFmtId="0" fontId="8" fillId="0" borderId="35" xfId="0" applyFont="1" applyBorder="1"/>
    <xf numFmtId="0" fontId="8" fillId="0" borderId="46" xfId="0" applyFont="1" applyBorder="1"/>
    <xf numFmtId="0" fontId="8" fillId="0" borderId="40" xfId="0" applyFont="1" applyBorder="1"/>
    <xf numFmtId="0" fontId="8" fillId="0" borderId="55" xfId="0" applyFont="1" applyBorder="1"/>
    <xf numFmtId="0" fontId="8" fillId="0" borderId="3" xfId="0" applyFont="1" applyBorder="1"/>
    <xf numFmtId="0" fontId="8" fillId="0" borderId="56" xfId="0" applyFont="1" applyBorder="1"/>
    <xf numFmtId="0" fontId="8" fillId="0" borderId="17" xfId="0" applyFont="1" applyBorder="1"/>
    <xf numFmtId="0" fontId="8" fillId="0" borderId="57" xfId="0" applyFont="1" applyBorder="1"/>
    <xf numFmtId="44" fontId="10" fillId="0" borderId="19" xfId="1" applyNumberFormat="1" applyFont="1" applyFill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44" fontId="10" fillId="0" borderId="42" xfId="1" applyNumberFormat="1" applyFont="1" applyFill="1" applyBorder="1" applyAlignment="1">
      <alignment horizontal="right" vertical="center" wrapText="1"/>
    </xf>
    <xf numFmtId="44" fontId="7" fillId="0" borderId="6" xfId="1" applyNumberFormat="1" applyFont="1" applyFill="1" applyBorder="1" applyAlignment="1">
      <alignment horizontal="right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3" fontId="14" fillId="0" borderId="25" xfId="0" applyNumberFormat="1" applyFont="1" applyFill="1" applyBorder="1" applyAlignment="1">
      <alignment horizontal="center"/>
    </xf>
    <xf numFmtId="43" fontId="14" fillId="0" borderId="27" xfId="0" applyNumberFormat="1" applyFont="1" applyFill="1" applyBorder="1" applyAlignment="1">
      <alignment horizontal="center"/>
    </xf>
    <xf numFmtId="43" fontId="14" fillId="0" borderId="8" xfId="0" applyNumberFormat="1" applyFont="1" applyFill="1" applyBorder="1" applyAlignment="1">
      <alignment horizontal="center"/>
    </xf>
    <xf numFmtId="43" fontId="14" fillId="0" borderId="29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7" fillId="0" borderId="25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/>
    </xf>
    <xf numFmtId="0" fontId="28" fillId="6" borderId="2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0" fillId="0" borderId="30" xfId="0" applyFont="1" applyFill="1" applyBorder="1" applyAlignment="1"/>
    <xf numFmtId="0" fontId="10" fillId="0" borderId="31" xfId="0" applyFont="1" applyFill="1" applyBorder="1" applyAlignment="1"/>
    <xf numFmtId="0" fontId="10" fillId="2" borderId="25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44" fontId="10" fillId="0" borderId="19" xfId="0" applyNumberFormat="1" applyFont="1" applyBorder="1" applyAlignment="1">
      <alignment horizontal="center"/>
    </xf>
    <xf numFmtId="44" fontId="10" fillId="0" borderId="27" xfId="0" applyNumberFormat="1" applyFont="1" applyBorder="1" applyAlignment="1">
      <alignment horizont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>
      <alignment horizontal="left" vertical="top" wrapText="1"/>
    </xf>
    <xf numFmtId="0" fontId="18" fillId="0" borderId="43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44" fontId="24" fillId="2" borderId="25" xfId="1" applyNumberFormat="1" applyFont="1" applyFill="1" applyBorder="1" applyAlignment="1">
      <alignment horizontal="center" vertical="center" wrapText="1"/>
    </xf>
    <xf numFmtId="44" fontId="24" fillId="2" borderId="27" xfId="1" applyNumberFormat="1" applyFont="1" applyFill="1" applyBorder="1" applyAlignment="1">
      <alignment horizontal="center" vertical="center" wrapText="1"/>
    </xf>
    <xf numFmtId="44" fontId="24" fillId="2" borderId="8" xfId="1" applyNumberFormat="1" applyFont="1" applyFill="1" applyBorder="1" applyAlignment="1">
      <alignment horizontal="center" vertical="center" wrapText="1"/>
    </xf>
    <xf numFmtId="44" fontId="24" fillId="2" borderId="29" xfId="1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41" xfId="0" applyFont="1" applyFill="1" applyBorder="1" applyAlignment="1">
      <alignment horizontal="left" vertical="top" wrapText="1"/>
    </xf>
    <xf numFmtId="10" fontId="11" fillId="0" borderId="6" xfId="3" applyNumberFormat="1" applyFont="1" applyFill="1" applyBorder="1" applyAlignment="1">
      <alignment horizontal="center" vertical="center" wrapText="1"/>
    </xf>
    <xf numFmtId="10" fontId="11" fillId="0" borderId="46" xfId="3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5" fillId="0" borderId="2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32" fillId="6" borderId="19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8" fillId="8" borderId="55" xfId="0" applyFont="1" applyFill="1" applyBorder="1" applyAlignment="1">
      <alignment horizontal="center"/>
    </xf>
    <xf numFmtId="0" fontId="8" fillId="8" borderId="56" xfId="0" applyFont="1" applyFill="1" applyBorder="1" applyAlignment="1">
      <alignment horizontal="center"/>
    </xf>
    <xf numFmtId="0" fontId="35" fillId="7" borderId="25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 wrapText="1"/>
    </xf>
    <xf numFmtId="0" fontId="34" fillId="7" borderId="2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28" xfId="0" applyFont="1" applyFill="1" applyBorder="1" applyAlignment="1">
      <alignment horizontal="center" vertical="center" wrapText="1"/>
    </xf>
    <xf numFmtId="0" fontId="34" fillId="7" borderId="29" xfId="0" applyFont="1" applyFill="1" applyBorder="1" applyAlignment="1">
      <alignment horizontal="center" vertical="center" wrapText="1"/>
    </xf>
    <xf numFmtId="0" fontId="34" fillId="7" borderId="37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7" borderId="41" xfId="0" applyFont="1" applyFill="1" applyBorder="1" applyAlignment="1">
      <alignment horizontal="center" vertical="center" wrapText="1"/>
    </xf>
    <xf numFmtId="0" fontId="34" fillId="7" borderId="54" xfId="0" applyFont="1" applyFill="1" applyBorder="1" applyAlignment="1">
      <alignment horizontal="center" vertical="center" wrapText="1"/>
    </xf>
    <xf numFmtId="0" fontId="34" fillId="7" borderId="42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43" xfId="0" applyFont="1" applyFill="1" applyBorder="1" applyAlignment="1">
      <alignment horizontal="center" vertical="center" wrapText="1"/>
    </xf>
    <xf numFmtId="0" fontId="34" fillId="7" borderId="46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/>
    </xf>
    <xf numFmtId="0" fontId="8" fillId="8" borderId="37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  <xf numFmtId="44" fontId="10" fillId="0" borderId="8" xfId="0" applyNumberFormat="1" applyFont="1" applyFill="1" applyBorder="1" applyAlignment="1">
      <alignment horizontal="center"/>
    </xf>
    <xf numFmtId="44" fontId="10" fillId="0" borderId="29" xfId="0" applyNumberFormat="1" applyFont="1" applyFill="1" applyBorder="1" applyAlignment="1">
      <alignment horizontal="center"/>
    </xf>
    <xf numFmtId="44" fontId="10" fillId="0" borderId="16" xfId="0" applyNumberFormat="1" applyFont="1" applyFill="1" applyBorder="1" applyAlignment="1">
      <alignment vertical="center" wrapText="1"/>
    </xf>
  </cellXfs>
  <cellStyles count="4">
    <cellStyle name="Migliaia" xfId="1" builtinId="3"/>
    <cellStyle name="Migliaia 2" xfId="2"/>
    <cellStyle name="Normale" xfId="0" builtinId="0"/>
    <cellStyle name="Percentuale" xfId="3" builtinId="5"/>
  </cellStyles>
  <dxfs count="0"/>
  <tableStyles count="0" defaultTableStyle="TableStyleMedium2" defaultPivotStyle="PivotStyleLight16"/>
  <colors>
    <mruColors>
      <color rgb="FFAA002B"/>
      <color rgb="FFEA4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topLeftCell="A51" zoomScale="80" zoomScaleNormal="80" workbookViewId="0">
      <selection activeCell="A88" sqref="A88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26.85546875" customWidth="1"/>
    <col min="5" max="5" width="56.28515625" customWidth="1"/>
    <col min="6" max="6" width="15.7109375" customWidth="1"/>
    <col min="7" max="7" width="7.7109375" customWidth="1"/>
    <col min="9" max="15" width="9.140625" customWidth="1"/>
  </cols>
  <sheetData>
    <row r="1" spans="1:14" ht="78.75" customHeight="1" thickBot="1" x14ac:dyDescent="0.25">
      <c r="A1" s="213" t="s">
        <v>115</v>
      </c>
      <c r="B1" s="214"/>
      <c r="C1" s="201" t="s">
        <v>55</v>
      </c>
      <c r="D1" s="202"/>
      <c r="E1" s="202"/>
      <c r="F1" s="202"/>
      <c r="G1" s="10"/>
    </row>
    <row r="2" spans="1:14" ht="25.5" customHeight="1" thickBot="1" x14ac:dyDescent="0.25">
      <c r="A2" s="215" t="s">
        <v>38</v>
      </c>
      <c r="B2" s="216"/>
      <c r="C2" s="210">
        <v>0</v>
      </c>
      <c r="D2" s="211"/>
      <c r="E2" s="211"/>
      <c r="F2" s="212"/>
      <c r="G2" s="10"/>
    </row>
    <row r="3" spans="1:14" ht="27" customHeight="1" thickBot="1" x14ac:dyDescent="0.25">
      <c r="A3" s="225" t="s">
        <v>47</v>
      </c>
      <c r="B3" s="206" t="s">
        <v>31</v>
      </c>
      <c r="C3" s="207"/>
      <c r="D3" s="204"/>
      <c r="E3" s="204"/>
      <c r="F3" s="205"/>
      <c r="G3" s="10"/>
    </row>
    <row r="4" spans="1:14" ht="12" customHeight="1" x14ac:dyDescent="0.2">
      <c r="A4" s="226"/>
      <c r="B4" s="206" t="s">
        <v>32</v>
      </c>
      <c r="C4" s="207"/>
      <c r="D4" s="219"/>
      <c r="E4" s="220"/>
      <c r="F4" s="221"/>
      <c r="G4" s="10"/>
    </row>
    <row r="5" spans="1:14" ht="13.5" customHeight="1" thickBot="1" x14ac:dyDescent="0.25">
      <c r="A5" s="227"/>
      <c r="B5" s="208"/>
      <c r="C5" s="209"/>
      <c r="D5" s="222"/>
      <c r="E5" s="223"/>
      <c r="F5" s="224"/>
      <c r="G5" s="10"/>
    </row>
    <row r="6" spans="1:14" ht="26.25" customHeight="1" thickBot="1" x14ac:dyDescent="0.3">
      <c r="A6" s="217" t="s">
        <v>3</v>
      </c>
      <c r="B6" s="218"/>
      <c r="C6" s="203"/>
      <c r="D6" s="204"/>
      <c r="E6" s="204"/>
      <c r="F6" s="205"/>
      <c r="G6" s="10"/>
      <c r="H6" s="1"/>
      <c r="I6" s="1"/>
      <c r="J6" s="1"/>
    </row>
    <row r="7" spans="1:14" ht="19.5" customHeight="1" thickBot="1" x14ac:dyDescent="0.3">
      <c r="A7" s="186" t="s">
        <v>54</v>
      </c>
      <c r="B7" s="187"/>
      <c r="C7" s="292">
        <f>B12+B13+B14+B15+B16</f>
        <v>0</v>
      </c>
      <c r="D7" s="293"/>
      <c r="E7" s="182"/>
      <c r="F7" s="183"/>
      <c r="G7" s="10"/>
    </row>
    <row r="8" spans="1:14" ht="17.25" customHeight="1" thickBot="1" x14ac:dyDescent="0.3">
      <c r="A8" s="186" t="s">
        <v>6</v>
      </c>
      <c r="B8" s="188"/>
      <c r="C8" s="228">
        <f>C7+B11</f>
        <v>0</v>
      </c>
      <c r="D8" s="229"/>
      <c r="E8" s="184"/>
      <c r="F8" s="185"/>
      <c r="G8" s="10"/>
    </row>
    <row r="9" spans="1:14" ht="12.75" customHeight="1" x14ac:dyDescent="0.2">
      <c r="A9" s="230" t="s">
        <v>1</v>
      </c>
      <c r="B9" s="180" t="s">
        <v>7</v>
      </c>
      <c r="C9" s="189" t="s">
        <v>2</v>
      </c>
      <c r="D9" s="190"/>
      <c r="E9" s="190"/>
      <c r="F9" s="191"/>
      <c r="G9" s="10"/>
      <c r="H9" s="1"/>
      <c r="I9" s="1"/>
      <c r="J9" s="1"/>
    </row>
    <row r="10" spans="1:14" ht="21.75" customHeight="1" thickBot="1" x14ac:dyDescent="0.25">
      <c r="A10" s="231"/>
      <c r="B10" s="181"/>
      <c r="C10" s="192"/>
      <c r="D10" s="193"/>
      <c r="E10" s="193"/>
      <c r="F10" s="194"/>
      <c r="G10" s="10"/>
      <c r="H10" s="1"/>
      <c r="I10" s="1"/>
      <c r="J10" s="1"/>
    </row>
    <row r="11" spans="1:14" ht="91.5" customHeight="1" thickBot="1" x14ac:dyDescent="0.25">
      <c r="A11" s="36" t="s">
        <v>90</v>
      </c>
      <c r="B11" s="104">
        <f>+E50</f>
        <v>0</v>
      </c>
      <c r="C11" s="195" t="s">
        <v>84</v>
      </c>
      <c r="D11" s="196"/>
      <c r="E11" s="196"/>
      <c r="F11" s="197"/>
      <c r="G11" s="8"/>
      <c r="H11" s="1"/>
      <c r="I11" s="1"/>
      <c r="J11" s="1"/>
      <c r="K11" s="4"/>
      <c r="L11" s="1"/>
      <c r="M11" s="1"/>
      <c r="N11" s="1"/>
    </row>
    <row r="12" spans="1:14" ht="234.75" customHeight="1" thickBot="1" x14ac:dyDescent="0.25">
      <c r="A12" s="37" t="s">
        <v>76</v>
      </c>
      <c r="B12" s="102">
        <f>+D57</f>
        <v>0</v>
      </c>
      <c r="C12" s="198" t="s">
        <v>114</v>
      </c>
      <c r="D12" s="199"/>
      <c r="E12" s="199"/>
      <c r="F12" s="200"/>
      <c r="G12" s="7"/>
      <c r="H12" s="1"/>
      <c r="I12" s="1"/>
      <c r="J12" s="1"/>
      <c r="K12" s="5"/>
      <c r="L12" s="1"/>
      <c r="M12" s="1"/>
      <c r="N12" s="1"/>
    </row>
    <row r="13" spans="1:14" ht="63.75" customHeight="1" thickBot="1" x14ac:dyDescent="0.25">
      <c r="A13" s="38" t="s">
        <v>77</v>
      </c>
      <c r="B13" s="105">
        <f>(B11+B12)*45%</f>
        <v>0</v>
      </c>
      <c r="C13" s="159" t="s">
        <v>85</v>
      </c>
      <c r="D13" s="160"/>
      <c r="E13" s="160"/>
      <c r="F13" s="161"/>
      <c r="G13" s="2"/>
      <c r="H13" s="1"/>
      <c r="I13" s="1"/>
      <c r="J13" s="1"/>
      <c r="K13" s="5"/>
      <c r="L13" s="1"/>
      <c r="M13" s="1"/>
      <c r="N13" s="1"/>
    </row>
    <row r="14" spans="1:14" ht="74.25" customHeight="1" thickBot="1" x14ac:dyDescent="0.25">
      <c r="A14" s="37" t="s">
        <v>78</v>
      </c>
      <c r="B14" s="102">
        <f>F72</f>
        <v>0</v>
      </c>
      <c r="C14" s="159" t="s">
        <v>48</v>
      </c>
      <c r="D14" s="160"/>
      <c r="E14" s="160"/>
      <c r="F14" s="161"/>
      <c r="G14" s="2"/>
      <c r="H14" s="1"/>
      <c r="I14" s="1"/>
      <c r="J14" s="1"/>
      <c r="K14" s="5"/>
      <c r="L14" s="1"/>
      <c r="M14" s="1"/>
      <c r="N14" s="1"/>
    </row>
    <row r="15" spans="1:14" ht="117" customHeight="1" thickBot="1" x14ac:dyDescent="0.25">
      <c r="A15" s="38" t="s">
        <v>79</v>
      </c>
      <c r="B15" s="106"/>
      <c r="C15" s="159" t="s">
        <v>116</v>
      </c>
      <c r="D15" s="160"/>
      <c r="E15" s="160"/>
      <c r="F15" s="161"/>
      <c r="G15" s="2"/>
      <c r="H15" s="1"/>
      <c r="I15" s="1"/>
      <c r="J15" s="1"/>
      <c r="K15" s="5"/>
      <c r="L15" s="1"/>
      <c r="M15" s="1"/>
      <c r="N15" s="1"/>
    </row>
    <row r="16" spans="1:14" ht="122.25" customHeight="1" thickBot="1" x14ac:dyDescent="0.25">
      <c r="A16" s="37" t="s">
        <v>80</v>
      </c>
      <c r="B16" s="107"/>
      <c r="C16" s="159" t="s">
        <v>87</v>
      </c>
      <c r="D16" s="160"/>
      <c r="E16" s="160"/>
      <c r="F16" s="161"/>
      <c r="G16" s="2"/>
      <c r="H16" s="1"/>
      <c r="I16" s="1"/>
      <c r="J16" s="1"/>
      <c r="K16" s="5"/>
      <c r="L16" s="1"/>
      <c r="M16" s="1"/>
      <c r="N16" s="1"/>
    </row>
    <row r="17" spans="1:14" ht="26.25" customHeight="1" thickBot="1" x14ac:dyDescent="0.25">
      <c r="A17" s="35" t="s">
        <v>0</v>
      </c>
      <c r="B17" s="147">
        <f>SUM(B11:B16)</f>
        <v>0</v>
      </c>
      <c r="C17" s="151" t="s">
        <v>112</v>
      </c>
      <c r="D17" s="152"/>
      <c r="E17" s="152"/>
      <c r="F17" s="153"/>
      <c r="G17" s="2"/>
      <c r="H17" s="1"/>
      <c r="I17" s="1"/>
      <c r="J17" s="1"/>
      <c r="K17" s="5"/>
      <c r="L17" s="1"/>
      <c r="M17" s="1"/>
      <c r="N17" s="1"/>
    </row>
    <row r="18" spans="1:14" ht="32.25" customHeight="1" thickBot="1" x14ac:dyDescent="0.25">
      <c r="A18" s="157"/>
      <c r="B18" s="158"/>
      <c r="C18" s="154"/>
      <c r="D18" s="155"/>
      <c r="E18" s="155"/>
      <c r="F18" s="156"/>
      <c r="G18" s="2"/>
      <c r="H18" s="1"/>
      <c r="I18" s="1"/>
      <c r="J18" s="1"/>
    </row>
    <row r="19" spans="1:14" ht="12" hidden="1" customHeight="1" x14ac:dyDescent="0.2">
      <c r="A19" s="6" t="s">
        <v>30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6" t="s">
        <v>29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52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165" t="s">
        <v>5</v>
      </c>
      <c r="B39" s="166"/>
      <c r="C39" s="166"/>
      <c r="D39" s="166"/>
      <c r="E39" s="166"/>
      <c r="F39" s="167"/>
    </row>
    <row r="40" spans="1:19" s="6" customFormat="1" ht="23.25" customHeight="1" thickBot="1" x14ac:dyDescent="0.25">
      <c r="A40" s="174"/>
      <c r="B40" s="175"/>
      <c r="C40" s="175"/>
      <c r="D40" s="175"/>
      <c r="E40" s="175"/>
      <c r="F40" s="176"/>
    </row>
    <row r="41" spans="1:19" ht="19.5" customHeight="1" thickBot="1" x14ac:dyDescent="0.3">
      <c r="A41" s="67" t="s">
        <v>34</v>
      </c>
      <c r="B41" s="68"/>
      <c r="C41" s="68"/>
      <c r="D41" s="67"/>
      <c r="E41" s="67"/>
      <c r="F41" s="177" t="s">
        <v>56</v>
      </c>
      <c r="G41" s="6"/>
      <c r="H41" s="6"/>
    </row>
    <row r="42" spans="1:19" ht="88.5" thickBot="1" x14ac:dyDescent="0.25">
      <c r="A42" s="14" t="s">
        <v>4</v>
      </c>
      <c r="B42" s="14" t="s">
        <v>65</v>
      </c>
      <c r="C42" s="14" t="s">
        <v>64</v>
      </c>
      <c r="D42" s="14" t="s">
        <v>118</v>
      </c>
      <c r="E42" s="76" t="s">
        <v>35</v>
      </c>
      <c r="F42" s="178"/>
      <c r="G42" s="6"/>
      <c r="H42" s="6"/>
    </row>
    <row r="43" spans="1:19" ht="15" customHeight="1" thickBot="1" x14ac:dyDescent="0.25">
      <c r="A43" s="65" t="s">
        <v>53</v>
      </c>
      <c r="B43" s="66"/>
      <c r="C43" s="66"/>
      <c r="D43" s="66"/>
      <c r="E43" s="66"/>
      <c r="F43" s="178"/>
      <c r="G43" s="6"/>
    </row>
    <row r="44" spans="1:19" ht="12.75" customHeight="1" thickBot="1" x14ac:dyDescent="0.25">
      <c r="A44" s="55"/>
      <c r="B44" s="72"/>
      <c r="C44" s="69" t="str">
        <f>IFERROR(VLOOKUP(B44:B49, A:B, 2, FALSE), "")</f>
        <v/>
      </c>
      <c r="D44" s="56"/>
      <c r="E44" s="15" t="str">
        <f>IFERROR(C44*D44, "")</f>
        <v/>
      </c>
      <c r="F44" s="178"/>
      <c r="G44" s="6"/>
    </row>
    <row r="45" spans="1:19" ht="12.75" customHeight="1" thickBot="1" x14ac:dyDescent="0.25">
      <c r="A45" s="57"/>
      <c r="B45" s="73"/>
      <c r="C45" s="70" t="str">
        <f>IFERROR(VLOOKUP(B45:B50, A:B, 2, FALSE), "")</f>
        <v/>
      </c>
      <c r="D45" s="58"/>
      <c r="E45" s="15" t="str">
        <f t="shared" ref="E45:E49" si="0">IFERROR(C45*D45, "")</f>
        <v/>
      </c>
      <c r="F45" s="178"/>
      <c r="G45" s="6"/>
    </row>
    <row r="46" spans="1:19" ht="12.75" customHeight="1" thickBot="1" x14ac:dyDescent="0.25">
      <c r="A46" s="57"/>
      <c r="B46" s="73"/>
      <c r="C46" s="70" t="str">
        <f>IFERROR(VLOOKUP(B46:B60, A:B, 2, FALSE), "")</f>
        <v/>
      </c>
      <c r="D46" s="58"/>
      <c r="E46" s="15" t="str">
        <f t="shared" si="0"/>
        <v/>
      </c>
      <c r="F46" s="178"/>
      <c r="G46" s="6"/>
    </row>
    <row r="47" spans="1:19" ht="12.75" customHeight="1" thickBot="1" x14ac:dyDescent="0.25">
      <c r="A47" s="57"/>
      <c r="B47" s="73"/>
      <c r="C47" s="70" t="str">
        <f>IFERROR(VLOOKUP(B47:B61, A:B, 2, FALSE), "")</f>
        <v/>
      </c>
      <c r="D47" s="58"/>
      <c r="E47" s="15" t="str">
        <f t="shared" si="0"/>
        <v/>
      </c>
      <c r="F47" s="178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57"/>
      <c r="B48" s="77"/>
      <c r="C48" s="70" t="str">
        <f>IFERROR(VLOOKUP(B48:B62, A:B, 2, FALSE), "")</f>
        <v/>
      </c>
      <c r="D48" s="58"/>
      <c r="E48" s="15" t="str">
        <f t="shared" si="0"/>
        <v/>
      </c>
      <c r="F48" s="178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57"/>
      <c r="B49" s="74"/>
      <c r="C49" s="71" t="str">
        <f>IFERROR(VLOOKUP(B49:B63, A:B, 2, FALSE), "")</f>
        <v/>
      </c>
      <c r="D49" s="58"/>
      <c r="E49" s="15" t="str">
        <f t="shared" si="0"/>
        <v/>
      </c>
      <c r="F49" s="178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27" t="s">
        <v>0</v>
      </c>
      <c r="B50" s="28"/>
      <c r="C50" s="75"/>
      <c r="D50" s="28"/>
      <c r="E50" s="39">
        <f>SUM(E44:E49)</f>
        <v>0</v>
      </c>
      <c r="F50" s="179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87" t="s">
        <v>75</v>
      </c>
      <c r="B52" s="60" t="s">
        <v>68</v>
      </c>
      <c r="C52" s="60" t="s">
        <v>73</v>
      </c>
      <c r="D52" s="60" t="s">
        <v>74</v>
      </c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88" t="s">
        <v>69</v>
      </c>
      <c r="B53" s="91"/>
      <c r="C53" s="95"/>
      <c r="D53" s="93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89" t="s">
        <v>70</v>
      </c>
      <c r="B54" s="91"/>
      <c r="C54" s="96"/>
      <c r="D54" s="93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89" t="s">
        <v>71</v>
      </c>
      <c r="B55" s="91"/>
      <c r="C55" s="96"/>
      <c r="D55" s="93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90" t="s">
        <v>72</v>
      </c>
      <c r="B56" s="92"/>
      <c r="C56" s="97"/>
      <c r="D56" s="94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9" t="s">
        <v>46</v>
      </c>
      <c r="B57" s="85"/>
      <c r="C57" s="85"/>
      <c r="D57" s="86">
        <f>SUM(D53:D56)</f>
        <v>0</v>
      </c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168" t="s">
        <v>40</v>
      </c>
      <c r="B60" s="169"/>
      <c r="C60" s="169"/>
      <c r="D60" s="169"/>
      <c r="E60" s="169"/>
      <c r="F60" s="17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171"/>
      <c r="B61" s="172"/>
      <c r="C61" s="172"/>
      <c r="D61" s="172"/>
      <c r="E61" s="172"/>
      <c r="F61" s="173"/>
      <c r="G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59" t="s">
        <v>41</v>
      </c>
      <c r="B62" s="60" t="s">
        <v>42</v>
      </c>
      <c r="C62" s="61" t="s">
        <v>43</v>
      </c>
      <c r="D62" s="59" t="s">
        <v>62</v>
      </c>
      <c r="E62" s="59" t="s">
        <v>44</v>
      </c>
      <c r="F62" s="62" t="s">
        <v>45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57"/>
      <c r="B63" s="57">
        <v>0</v>
      </c>
      <c r="C63" s="16">
        <v>36</v>
      </c>
      <c r="D63" s="57">
        <v>0</v>
      </c>
      <c r="E63" s="57">
        <v>0</v>
      </c>
      <c r="F63" s="17">
        <f>ROUND(+(B63/C63*D63)*E63%,0)</f>
        <v>0</v>
      </c>
      <c r="G63" s="1"/>
    </row>
    <row r="64" spans="1:19" x14ac:dyDescent="0.2">
      <c r="A64" s="57"/>
      <c r="B64" s="57">
        <v>0</v>
      </c>
      <c r="C64" s="16">
        <v>36</v>
      </c>
      <c r="D64" s="57">
        <v>0</v>
      </c>
      <c r="E64" s="57">
        <v>0</v>
      </c>
      <c r="F64" s="17">
        <f t="shared" ref="F64:F71" si="1">+(B64/C64*D64)*E64%</f>
        <v>0</v>
      </c>
      <c r="G64" s="1"/>
    </row>
    <row r="65" spans="1:7" x14ac:dyDescent="0.2">
      <c r="A65" s="57"/>
      <c r="B65" s="57">
        <v>0</v>
      </c>
      <c r="C65" s="16">
        <v>36</v>
      </c>
      <c r="D65" s="57">
        <v>0</v>
      </c>
      <c r="E65" s="57">
        <v>0</v>
      </c>
      <c r="F65" s="17">
        <f t="shared" si="1"/>
        <v>0</v>
      </c>
      <c r="G65" s="1"/>
    </row>
    <row r="66" spans="1:7" x14ac:dyDescent="0.2">
      <c r="A66" s="57"/>
      <c r="B66" s="57">
        <v>0</v>
      </c>
      <c r="C66" s="16">
        <v>36</v>
      </c>
      <c r="D66" s="57">
        <v>0</v>
      </c>
      <c r="E66" s="57">
        <v>0</v>
      </c>
      <c r="F66" s="17">
        <f t="shared" si="1"/>
        <v>0</v>
      </c>
      <c r="G66" s="1"/>
    </row>
    <row r="67" spans="1:7" x14ac:dyDescent="0.2">
      <c r="A67" s="57"/>
      <c r="B67" s="57">
        <v>0</v>
      </c>
      <c r="C67" s="16">
        <v>36</v>
      </c>
      <c r="D67" s="57">
        <v>0</v>
      </c>
      <c r="E67" s="57">
        <v>0</v>
      </c>
      <c r="F67" s="17">
        <f t="shared" si="1"/>
        <v>0</v>
      </c>
      <c r="G67" s="1"/>
    </row>
    <row r="68" spans="1:7" x14ac:dyDescent="0.2">
      <c r="A68" s="57"/>
      <c r="B68" s="57">
        <v>0</v>
      </c>
      <c r="C68" s="16">
        <v>36</v>
      </c>
      <c r="D68" s="57">
        <v>0</v>
      </c>
      <c r="E68" s="57">
        <v>0</v>
      </c>
      <c r="F68" s="17">
        <f t="shared" si="1"/>
        <v>0</v>
      </c>
      <c r="G68" s="1"/>
    </row>
    <row r="69" spans="1:7" x14ac:dyDescent="0.2">
      <c r="A69" s="57"/>
      <c r="B69" s="57">
        <v>0</v>
      </c>
      <c r="C69" s="16">
        <v>36</v>
      </c>
      <c r="D69" s="57">
        <v>0</v>
      </c>
      <c r="E69" s="57">
        <v>0</v>
      </c>
      <c r="F69" s="17">
        <f t="shared" si="1"/>
        <v>0</v>
      </c>
      <c r="G69" s="1"/>
    </row>
    <row r="70" spans="1:7" x14ac:dyDescent="0.2">
      <c r="A70" s="57"/>
      <c r="B70" s="57">
        <v>0</v>
      </c>
      <c r="C70" s="16">
        <v>36</v>
      </c>
      <c r="D70" s="57">
        <v>0</v>
      </c>
      <c r="E70" s="57">
        <v>0</v>
      </c>
      <c r="F70" s="17">
        <f t="shared" si="1"/>
        <v>0</v>
      </c>
      <c r="G70" s="1"/>
    </row>
    <row r="71" spans="1:7" ht="13.5" thickBot="1" x14ac:dyDescent="0.25">
      <c r="A71" s="57"/>
      <c r="B71" s="57">
        <v>0</v>
      </c>
      <c r="C71" s="16">
        <v>36</v>
      </c>
      <c r="D71" s="57">
        <v>0</v>
      </c>
      <c r="E71" s="57">
        <v>0</v>
      </c>
      <c r="F71" s="18">
        <f t="shared" si="1"/>
        <v>0</v>
      </c>
      <c r="G71" s="1"/>
    </row>
    <row r="72" spans="1:7" ht="13.5" thickBot="1" x14ac:dyDescent="0.25">
      <c r="A72" s="19" t="s">
        <v>46</v>
      </c>
      <c r="B72" s="20">
        <f>SUM(B63:B71)</f>
        <v>0</v>
      </c>
      <c r="C72" s="162"/>
      <c r="D72" s="163"/>
      <c r="E72" s="164"/>
      <c r="F72" s="21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x14ac:dyDescent="0.2">
      <c r="A78" s="79" t="s">
        <v>63</v>
      </c>
      <c r="B78" s="80" t="s">
        <v>64</v>
      </c>
      <c r="D78" s="6"/>
    </row>
    <row r="79" spans="1:7" x14ac:dyDescent="0.2">
      <c r="A79" s="78" t="s">
        <v>66</v>
      </c>
      <c r="B79" s="81">
        <v>81</v>
      </c>
    </row>
    <row r="80" spans="1:7" x14ac:dyDescent="0.2">
      <c r="A80" s="78" t="s">
        <v>67</v>
      </c>
      <c r="B80" s="81">
        <v>53</v>
      </c>
    </row>
    <row r="81" spans="1:2" ht="13.5" thickBot="1" x14ac:dyDescent="0.25">
      <c r="A81" s="82" t="s">
        <v>120</v>
      </c>
      <c r="B81" s="83">
        <v>34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11:F11"/>
    <mergeCell ref="C12:F12"/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  <mergeCell ref="C7:D7"/>
    <mergeCell ref="C8:D8"/>
    <mergeCell ref="A9:A10"/>
    <mergeCell ref="B9:B10"/>
    <mergeCell ref="E7:F8"/>
    <mergeCell ref="A7:B7"/>
    <mergeCell ref="A8:B8"/>
    <mergeCell ref="C9:F10"/>
    <mergeCell ref="C72:E72"/>
    <mergeCell ref="A39:F39"/>
    <mergeCell ref="A60:F61"/>
    <mergeCell ref="A40:F40"/>
    <mergeCell ref="F41:F50"/>
    <mergeCell ref="C17:F18"/>
    <mergeCell ref="A18:B18"/>
    <mergeCell ref="C13:F13"/>
    <mergeCell ref="C14:F14"/>
    <mergeCell ref="C15:F15"/>
    <mergeCell ref="C16:F16"/>
  </mergeCells>
  <phoneticPr fontId="2" type="noConversion"/>
  <dataValidations count="2">
    <dataValidation type="list" allowBlank="1" showInputMessage="1" showErrorMessage="1" sqref="C6">
      <formula1>$A$19:$A$32</formula1>
    </dataValidation>
    <dataValidation type="list" allowBlank="1" showInputMessage="1" showErrorMessage="1" sqref="B44:B49">
      <formula1>$A$79:$A$81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0" zoomScaleNormal="80" workbookViewId="0">
      <selection activeCell="A54" sqref="A54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58</v>
      </c>
      <c r="B1" s="23" t="s">
        <v>28</v>
      </c>
      <c r="C1" s="203"/>
      <c r="D1" s="205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86" t="s">
        <v>54</v>
      </c>
      <c r="B2" s="188"/>
      <c r="C2" s="187"/>
      <c r="D2" s="294">
        <f>C6+C7+C8+C9+C10</f>
        <v>0</v>
      </c>
      <c r="E2" s="239" t="s">
        <v>57</v>
      </c>
      <c r="F2" s="240"/>
      <c r="I2" s="1"/>
      <c r="J2" s="1"/>
    </row>
    <row r="3" spans="1:16" ht="24.95" customHeight="1" thickBot="1" x14ac:dyDescent="0.3">
      <c r="A3" s="186" t="s">
        <v>27</v>
      </c>
      <c r="B3" s="188"/>
      <c r="C3" s="187"/>
      <c r="D3" s="25">
        <f>D2+C5</f>
        <v>0</v>
      </c>
      <c r="E3" s="241"/>
      <c r="F3" s="242"/>
      <c r="I3" s="1"/>
      <c r="J3" s="1"/>
    </row>
    <row r="4" spans="1:16" ht="24.95" customHeight="1" thickBot="1" x14ac:dyDescent="0.25">
      <c r="A4" s="206" t="s">
        <v>1</v>
      </c>
      <c r="B4" s="207"/>
      <c r="C4" s="148" t="s">
        <v>7</v>
      </c>
      <c r="D4" s="189" t="s">
        <v>2</v>
      </c>
      <c r="E4" s="190"/>
      <c r="F4" s="191"/>
      <c r="G4" s="2"/>
      <c r="H4" s="2"/>
      <c r="I4" s="3"/>
      <c r="J4" s="1"/>
      <c r="K4" s="1"/>
      <c r="L4" s="1"/>
    </row>
    <row r="5" spans="1:16" ht="102" customHeight="1" x14ac:dyDescent="0.2">
      <c r="A5" s="246" t="s">
        <v>91</v>
      </c>
      <c r="B5" s="232"/>
      <c r="C5" s="149">
        <f>+E23</f>
        <v>0</v>
      </c>
      <c r="D5" s="232" t="s">
        <v>88</v>
      </c>
      <c r="E5" s="232"/>
      <c r="F5" s="233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35.5" customHeight="1" x14ac:dyDescent="0.2">
      <c r="A6" s="245" t="s">
        <v>76</v>
      </c>
      <c r="B6" s="234"/>
      <c r="C6" s="26">
        <f>+D30</f>
        <v>0</v>
      </c>
      <c r="D6" s="234" t="s">
        <v>113</v>
      </c>
      <c r="E6" s="234"/>
      <c r="F6" s="235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5" t="s">
        <v>77</v>
      </c>
      <c r="B7" s="234"/>
      <c r="C7" s="26">
        <f>ROUND((C5+C6)*0.45,0)</f>
        <v>0</v>
      </c>
      <c r="D7" s="234" t="s">
        <v>85</v>
      </c>
      <c r="E7" s="234"/>
      <c r="F7" s="235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5" t="s">
        <v>78</v>
      </c>
      <c r="B8" s="234"/>
      <c r="C8" s="26">
        <f>+F45</f>
        <v>0</v>
      </c>
      <c r="D8" s="234" t="s">
        <v>48</v>
      </c>
      <c r="E8" s="234"/>
      <c r="F8" s="235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5" t="s">
        <v>79</v>
      </c>
      <c r="B9" s="234"/>
      <c r="C9" s="64"/>
      <c r="D9" s="234" t="s">
        <v>116</v>
      </c>
      <c r="E9" s="234"/>
      <c r="F9" s="235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5" t="s">
        <v>80</v>
      </c>
      <c r="B10" s="234"/>
      <c r="C10" s="64"/>
      <c r="D10" s="234" t="s">
        <v>87</v>
      </c>
      <c r="E10" s="234"/>
      <c r="F10" s="235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3" t="s">
        <v>0</v>
      </c>
      <c r="B11" s="244"/>
      <c r="C11" s="150">
        <f>SUM(C5:C10)</f>
        <v>0</v>
      </c>
      <c r="D11" s="247"/>
      <c r="E11" s="247"/>
      <c r="F11" s="248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36" t="s">
        <v>5</v>
      </c>
      <c r="B12" s="237"/>
      <c r="C12" s="237"/>
      <c r="D12" s="237"/>
      <c r="E12" s="237"/>
      <c r="F12" s="238"/>
    </row>
    <row r="13" spans="1:16" s="6" customFormat="1" ht="23.25" customHeight="1" thickBot="1" x14ac:dyDescent="0.25">
      <c r="A13" s="174"/>
      <c r="B13" s="175"/>
      <c r="C13" s="175"/>
      <c r="D13" s="175"/>
      <c r="E13" s="175"/>
      <c r="F13" s="176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77" t="s">
        <v>81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65</v>
      </c>
      <c r="C15" s="14" t="s">
        <v>64</v>
      </c>
      <c r="D15" s="14" t="s">
        <v>119</v>
      </c>
      <c r="E15" s="76" t="s">
        <v>35</v>
      </c>
      <c r="F15" s="178"/>
      <c r="G15" s="6"/>
      <c r="H15" s="6"/>
      <c r="I15" s="6"/>
    </row>
    <row r="16" spans="1:16" ht="15" customHeight="1" thickBot="1" x14ac:dyDescent="0.25">
      <c r="A16" s="65" t="s">
        <v>86</v>
      </c>
      <c r="B16" s="66"/>
      <c r="C16" s="66"/>
      <c r="D16" s="66"/>
      <c r="E16" s="66"/>
      <c r="F16" s="178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78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78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78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78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78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78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79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7" t="s">
        <v>75</v>
      </c>
      <c r="B25" s="60" t="s">
        <v>68</v>
      </c>
      <c r="C25" s="60" t="s">
        <v>73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8" t="s">
        <v>69</v>
      </c>
      <c r="B26" s="91"/>
      <c r="C26" s="95"/>
      <c r="D26" s="9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9" t="s">
        <v>70</v>
      </c>
      <c r="B27" s="91"/>
      <c r="C27" s="96"/>
      <c r="D27" s="9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9" t="s">
        <v>71</v>
      </c>
      <c r="B28" s="91"/>
      <c r="C28" s="96"/>
      <c r="D28" s="9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90" t="s">
        <v>72</v>
      </c>
      <c r="B29" s="92"/>
      <c r="C29" s="97"/>
      <c r="D29" s="94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5"/>
      <c r="C30" s="85"/>
      <c r="D30" s="86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68" t="s">
        <v>40</v>
      </c>
      <c r="B33" s="169"/>
      <c r="C33" s="169"/>
      <c r="D33" s="169"/>
      <c r="E33" s="169"/>
      <c r="F33" s="1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1"/>
      <c r="B34" s="172"/>
      <c r="C34" s="172"/>
      <c r="D34" s="172"/>
      <c r="E34" s="172"/>
      <c r="F34" s="17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62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2"/>
      <c r="D45" s="163"/>
      <c r="E45" s="164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5.5" x14ac:dyDescent="0.2">
      <c r="A51" s="79" t="s">
        <v>63</v>
      </c>
      <c r="B51" s="80" t="s">
        <v>64</v>
      </c>
      <c r="D51" s="6"/>
    </row>
    <row r="52" spans="1:4" x14ac:dyDescent="0.2">
      <c r="A52" s="78" t="s">
        <v>66</v>
      </c>
      <c r="B52" s="81">
        <v>81</v>
      </c>
    </row>
    <row r="53" spans="1:4" x14ac:dyDescent="0.2">
      <c r="A53" s="78" t="s">
        <v>67</v>
      </c>
      <c r="B53" s="81">
        <v>53</v>
      </c>
    </row>
    <row r="54" spans="1:4" ht="12.75" customHeight="1" thickBot="1" x14ac:dyDescent="0.25">
      <c r="A54" s="82" t="s">
        <v>120</v>
      </c>
      <c r="B54" s="83">
        <v>34</v>
      </c>
    </row>
  </sheetData>
  <protectedRanges>
    <protectedRange sqref="C6" name="Intervallo2"/>
    <protectedRange sqref="C9:C10" name="Intervallo3"/>
    <protectedRange sqref="A17:B22" name="Intervallo1_1_1"/>
    <protectedRange sqref="C17:D22" name="Intervallo2_1_1"/>
    <protectedRange sqref="A36:B44 D36:E44" name="Intervallo1_2_2"/>
  </protectedRanges>
  <mergeCells count="25">
    <mergeCell ref="D4:F4"/>
    <mergeCell ref="C45:E45"/>
    <mergeCell ref="A12:F12"/>
    <mergeCell ref="A13:F13"/>
    <mergeCell ref="F14:F23"/>
    <mergeCell ref="C1:D1"/>
    <mergeCell ref="E2:F3"/>
    <mergeCell ref="A11:B11"/>
    <mergeCell ref="A4:B4"/>
    <mergeCell ref="A9:B9"/>
    <mergeCell ref="A10:B10"/>
    <mergeCell ref="A2:C2"/>
    <mergeCell ref="A3:C3"/>
    <mergeCell ref="A7:B7"/>
    <mergeCell ref="A8:B8"/>
    <mergeCell ref="A5:B5"/>
    <mergeCell ref="A6:B6"/>
    <mergeCell ref="D5:F5"/>
    <mergeCell ref="D6:F6"/>
    <mergeCell ref="D7:F7"/>
    <mergeCell ref="D8:F8"/>
    <mergeCell ref="A33:F34"/>
    <mergeCell ref="D9:F9"/>
    <mergeCell ref="D10:F10"/>
    <mergeCell ref="D11:F11"/>
  </mergeCells>
  <dataValidations disablePrompts="1" count="1">
    <dataValidation type="list" allowBlank="1" showInputMessage="1" showErrorMessage="1" sqref="B17:B22">
      <formula1>$A$52:$A$54</formula1>
    </dataValidation>
  </dataValidation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Normal="100" workbookViewId="0">
      <selection activeCell="A54" sqref="A54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33</v>
      </c>
      <c r="B1" s="23" t="s">
        <v>28</v>
      </c>
      <c r="C1" s="203"/>
      <c r="D1" s="205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86" t="s">
        <v>54</v>
      </c>
      <c r="B2" s="188"/>
      <c r="C2" s="187"/>
      <c r="D2" s="294">
        <f>C6+C7+C8+C9+C10</f>
        <v>0</v>
      </c>
      <c r="E2" s="239" t="s">
        <v>57</v>
      </c>
      <c r="F2" s="240"/>
      <c r="I2" s="1"/>
      <c r="J2" s="1"/>
    </row>
    <row r="3" spans="1:16" ht="24.95" customHeight="1" thickBot="1" x14ac:dyDescent="0.3">
      <c r="A3" s="186" t="s">
        <v>27</v>
      </c>
      <c r="B3" s="188"/>
      <c r="C3" s="187"/>
      <c r="D3" s="25">
        <f>D2+C5</f>
        <v>0</v>
      </c>
      <c r="E3" s="241"/>
      <c r="F3" s="242"/>
      <c r="I3" s="1"/>
      <c r="J3" s="1"/>
    </row>
    <row r="4" spans="1:16" ht="24.95" customHeight="1" thickBot="1" x14ac:dyDescent="0.25">
      <c r="A4" s="206" t="s">
        <v>1</v>
      </c>
      <c r="B4" s="207"/>
      <c r="C4" s="148" t="s">
        <v>7</v>
      </c>
      <c r="D4" s="189" t="s">
        <v>2</v>
      </c>
      <c r="E4" s="190"/>
      <c r="F4" s="191"/>
      <c r="G4" s="2"/>
      <c r="H4" s="2"/>
      <c r="I4" s="3"/>
      <c r="J4" s="1"/>
      <c r="K4" s="1"/>
      <c r="L4" s="1"/>
    </row>
    <row r="5" spans="1:16" ht="102" customHeight="1" x14ac:dyDescent="0.2">
      <c r="A5" s="246" t="s">
        <v>91</v>
      </c>
      <c r="B5" s="232"/>
      <c r="C5" s="149">
        <f>+E23</f>
        <v>0</v>
      </c>
      <c r="D5" s="232" t="s">
        <v>88</v>
      </c>
      <c r="E5" s="232"/>
      <c r="F5" s="233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35.5" customHeight="1" x14ac:dyDescent="0.2">
      <c r="A6" s="245" t="s">
        <v>76</v>
      </c>
      <c r="B6" s="234"/>
      <c r="C6" s="26">
        <f>+D30</f>
        <v>0</v>
      </c>
      <c r="D6" s="234" t="s">
        <v>113</v>
      </c>
      <c r="E6" s="234"/>
      <c r="F6" s="235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5" t="s">
        <v>77</v>
      </c>
      <c r="B7" s="234"/>
      <c r="C7" s="26">
        <f>ROUND((C5+C6)*0.45,0)</f>
        <v>0</v>
      </c>
      <c r="D7" s="234" t="s">
        <v>85</v>
      </c>
      <c r="E7" s="234"/>
      <c r="F7" s="235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5" t="s">
        <v>78</v>
      </c>
      <c r="B8" s="234"/>
      <c r="C8" s="26">
        <f>+F45</f>
        <v>0</v>
      </c>
      <c r="D8" s="234" t="s">
        <v>48</v>
      </c>
      <c r="E8" s="234"/>
      <c r="F8" s="235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5" t="s">
        <v>79</v>
      </c>
      <c r="B9" s="234"/>
      <c r="C9" s="64"/>
      <c r="D9" s="234" t="s">
        <v>116</v>
      </c>
      <c r="E9" s="234"/>
      <c r="F9" s="235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5" t="s">
        <v>80</v>
      </c>
      <c r="B10" s="234"/>
      <c r="C10" s="64"/>
      <c r="D10" s="234" t="s">
        <v>87</v>
      </c>
      <c r="E10" s="234"/>
      <c r="F10" s="235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3" t="s">
        <v>0</v>
      </c>
      <c r="B11" s="244"/>
      <c r="C11" s="150">
        <f>SUM(C5:C10)</f>
        <v>0</v>
      </c>
      <c r="D11" s="247"/>
      <c r="E11" s="247"/>
      <c r="F11" s="248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36" t="s">
        <v>5</v>
      </c>
      <c r="B12" s="237"/>
      <c r="C12" s="237"/>
      <c r="D12" s="237"/>
      <c r="E12" s="237"/>
      <c r="F12" s="238"/>
    </row>
    <row r="13" spans="1:16" s="6" customFormat="1" ht="23.25" customHeight="1" thickBot="1" x14ac:dyDescent="0.25">
      <c r="A13" s="174"/>
      <c r="B13" s="175"/>
      <c r="C13" s="175"/>
      <c r="D13" s="175"/>
      <c r="E13" s="175"/>
      <c r="F13" s="176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77" t="s">
        <v>81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65</v>
      </c>
      <c r="C15" s="14" t="s">
        <v>64</v>
      </c>
      <c r="D15" s="14" t="s">
        <v>119</v>
      </c>
      <c r="E15" s="76" t="s">
        <v>35</v>
      </c>
      <c r="F15" s="178"/>
      <c r="G15" s="6"/>
      <c r="H15" s="6"/>
      <c r="I15" s="6"/>
    </row>
    <row r="16" spans="1:16" ht="15" customHeight="1" thickBot="1" x14ac:dyDescent="0.25">
      <c r="A16" s="65" t="s">
        <v>86</v>
      </c>
      <c r="B16" s="66"/>
      <c r="C16" s="66"/>
      <c r="D16" s="66"/>
      <c r="E16" s="66"/>
      <c r="F16" s="178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78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78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78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78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78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78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79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7" t="s">
        <v>75</v>
      </c>
      <c r="B25" s="60" t="s">
        <v>68</v>
      </c>
      <c r="C25" s="60" t="s">
        <v>73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8" t="s">
        <v>69</v>
      </c>
      <c r="B26" s="91"/>
      <c r="C26" s="95"/>
      <c r="D26" s="9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9" t="s">
        <v>70</v>
      </c>
      <c r="B27" s="91"/>
      <c r="C27" s="96"/>
      <c r="D27" s="9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9" t="s">
        <v>71</v>
      </c>
      <c r="B28" s="91"/>
      <c r="C28" s="96"/>
      <c r="D28" s="9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90" t="s">
        <v>72</v>
      </c>
      <c r="B29" s="92"/>
      <c r="C29" s="97"/>
      <c r="D29" s="94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5"/>
      <c r="C30" s="85"/>
      <c r="D30" s="86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68" t="s">
        <v>40</v>
      </c>
      <c r="B33" s="169"/>
      <c r="C33" s="169"/>
      <c r="D33" s="169"/>
      <c r="E33" s="169"/>
      <c r="F33" s="1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1"/>
      <c r="B34" s="172"/>
      <c r="C34" s="172"/>
      <c r="D34" s="172"/>
      <c r="E34" s="172"/>
      <c r="F34" s="17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62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2"/>
      <c r="D45" s="163"/>
      <c r="E45" s="164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5.5" x14ac:dyDescent="0.2">
      <c r="A51" s="79" t="s">
        <v>63</v>
      </c>
      <c r="B51" s="80" t="s">
        <v>64</v>
      </c>
      <c r="D51" s="6"/>
    </row>
    <row r="52" spans="1:4" x14ac:dyDescent="0.2">
      <c r="A52" s="78" t="s">
        <v>66</v>
      </c>
      <c r="B52" s="81">
        <v>81</v>
      </c>
    </row>
    <row r="53" spans="1:4" x14ac:dyDescent="0.2">
      <c r="A53" s="78" t="s">
        <v>67</v>
      </c>
      <c r="B53" s="81">
        <v>53</v>
      </c>
    </row>
    <row r="54" spans="1:4" ht="12.75" customHeight="1" thickBot="1" x14ac:dyDescent="0.25">
      <c r="A54" s="82" t="s">
        <v>120</v>
      </c>
      <c r="B54" s="83">
        <v>34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1:D1"/>
    <mergeCell ref="E2:F3"/>
    <mergeCell ref="A9:B9"/>
    <mergeCell ref="A10:B10"/>
    <mergeCell ref="A2:C2"/>
    <mergeCell ref="A3:C3"/>
    <mergeCell ref="A4:B4"/>
    <mergeCell ref="A5:B5"/>
    <mergeCell ref="A6:B6"/>
    <mergeCell ref="A7:B7"/>
    <mergeCell ref="A8:B8"/>
    <mergeCell ref="D9:F9"/>
    <mergeCell ref="D10:F10"/>
    <mergeCell ref="C45:E45"/>
    <mergeCell ref="D4:F4"/>
    <mergeCell ref="D5:F5"/>
    <mergeCell ref="D6:F6"/>
    <mergeCell ref="D7:F7"/>
    <mergeCell ref="D8:F8"/>
    <mergeCell ref="F14:F23"/>
    <mergeCell ref="A33:F34"/>
    <mergeCell ref="A11:B11"/>
    <mergeCell ref="A13:F13"/>
    <mergeCell ref="D11:F11"/>
    <mergeCell ref="A12:F12"/>
  </mergeCells>
  <dataValidations count="1">
    <dataValidation type="list" allowBlank="1" showInputMessage="1" showErrorMessage="1" sqref="B17:B22">
      <formula1>$A$52:$A$54</formula1>
    </dataValidation>
  </dataValidation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31" workbookViewId="0">
      <selection activeCell="A54" sqref="A54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59</v>
      </c>
      <c r="B1" s="23" t="s">
        <v>28</v>
      </c>
      <c r="C1" s="203"/>
      <c r="D1" s="205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86" t="s">
        <v>54</v>
      </c>
      <c r="B2" s="188"/>
      <c r="C2" s="187"/>
      <c r="D2" s="294">
        <f>C6+C7+C8+C9+C10</f>
        <v>0</v>
      </c>
      <c r="E2" s="239" t="s">
        <v>57</v>
      </c>
      <c r="F2" s="240"/>
      <c r="I2" s="1"/>
      <c r="J2" s="1"/>
    </row>
    <row r="3" spans="1:16" ht="24.95" customHeight="1" thickBot="1" x14ac:dyDescent="0.3">
      <c r="A3" s="186" t="s">
        <v>27</v>
      </c>
      <c r="B3" s="188"/>
      <c r="C3" s="187"/>
      <c r="D3" s="25">
        <f>D2+C5</f>
        <v>0</v>
      </c>
      <c r="E3" s="241"/>
      <c r="F3" s="242"/>
      <c r="I3" s="1"/>
      <c r="J3" s="1"/>
    </row>
    <row r="4" spans="1:16" ht="24.95" customHeight="1" thickBot="1" x14ac:dyDescent="0.25">
      <c r="A4" s="206" t="s">
        <v>1</v>
      </c>
      <c r="B4" s="207"/>
      <c r="C4" s="148" t="s">
        <v>7</v>
      </c>
      <c r="D4" s="189" t="s">
        <v>2</v>
      </c>
      <c r="E4" s="190"/>
      <c r="F4" s="191"/>
      <c r="G4" s="2"/>
      <c r="H4" s="2"/>
      <c r="I4" s="3"/>
      <c r="J4" s="1"/>
      <c r="K4" s="1"/>
      <c r="L4" s="1"/>
    </row>
    <row r="5" spans="1:16" ht="102" customHeight="1" x14ac:dyDescent="0.2">
      <c r="A5" s="246" t="s">
        <v>91</v>
      </c>
      <c r="B5" s="232"/>
      <c r="C5" s="149">
        <f>+E23</f>
        <v>0</v>
      </c>
      <c r="D5" s="232" t="s">
        <v>88</v>
      </c>
      <c r="E5" s="232"/>
      <c r="F5" s="233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35.5" customHeight="1" x14ac:dyDescent="0.2">
      <c r="A6" s="245" t="s">
        <v>76</v>
      </c>
      <c r="B6" s="234"/>
      <c r="C6" s="26">
        <f>+D30</f>
        <v>0</v>
      </c>
      <c r="D6" s="234" t="s">
        <v>113</v>
      </c>
      <c r="E6" s="234"/>
      <c r="F6" s="235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5" t="s">
        <v>77</v>
      </c>
      <c r="B7" s="234"/>
      <c r="C7" s="26">
        <f>ROUND((C5+C6)*0.45,0)</f>
        <v>0</v>
      </c>
      <c r="D7" s="234" t="s">
        <v>85</v>
      </c>
      <c r="E7" s="234"/>
      <c r="F7" s="235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5" t="s">
        <v>78</v>
      </c>
      <c r="B8" s="234"/>
      <c r="C8" s="26">
        <f>+F45</f>
        <v>0</v>
      </c>
      <c r="D8" s="234" t="s">
        <v>48</v>
      </c>
      <c r="E8" s="234"/>
      <c r="F8" s="235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5" t="s">
        <v>79</v>
      </c>
      <c r="B9" s="234"/>
      <c r="C9" s="64"/>
      <c r="D9" s="234" t="s">
        <v>116</v>
      </c>
      <c r="E9" s="234"/>
      <c r="F9" s="235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5" t="s">
        <v>80</v>
      </c>
      <c r="B10" s="234"/>
      <c r="C10" s="64"/>
      <c r="D10" s="234" t="s">
        <v>87</v>
      </c>
      <c r="E10" s="234"/>
      <c r="F10" s="235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3" t="s">
        <v>0</v>
      </c>
      <c r="B11" s="244"/>
      <c r="C11" s="150">
        <f>SUM(C5:C10)</f>
        <v>0</v>
      </c>
      <c r="D11" s="247"/>
      <c r="E11" s="247"/>
      <c r="F11" s="248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36" t="s">
        <v>5</v>
      </c>
      <c r="B12" s="237"/>
      <c r="C12" s="237"/>
      <c r="D12" s="237"/>
      <c r="E12" s="237"/>
      <c r="F12" s="238"/>
    </row>
    <row r="13" spans="1:16" s="6" customFormat="1" ht="23.25" customHeight="1" thickBot="1" x14ac:dyDescent="0.25">
      <c r="A13" s="174"/>
      <c r="B13" s="175"/>
      <c r="C13" s="175"/>
      <c r="D13" s="175"/>
      <c r="E13" s="175"/>
      <c r="F13" s="176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77" t="s">
        <v>81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65</v>
      </c>
      <c r="C15" s="14" t="s">
        <v>64</v>
      </c>
      <c r="D15" s="14" t="s">
        <v>119</v>
      </c>
      <c r="E15" s="76" t="s">
        <v>35</v>
      </c>
      <c r="F15" s="178"/>
      <c r="G15" s="6"/>
      <c r="H15" s="6"/>
      <c r="I15" s="6"/>
    </row>
    <row r="16" spans="1:16" ht="15" customHeight="1" thickBot="1" x14ac:dyDescent="0.25">
      <c r="A16" s="65" t="s">
        <v>86</v>
      </c>
      <c r="B16" s="66"/>
      <c r="C16" s="66"/>
      <c r="D16" s="66"/>
      <c r="E16" s="66"/>
      <c r="F16" s="178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78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78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78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78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78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78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79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7" t="s">
        <v>75</v>
      </c>
      <c r="B25" s="60" t="s">
        <v>68</v>
      </c>
      <c r="C25" s="60" t="s">
        <v>73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8" t="s">
        <v>69</v>
      </c>
      <c r="B26" s="91"/>
      <c r="C26" s="95"/>
      <c r="D26" s="9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9" t="s">
        <v>70</v>
      </c>
      <c r="B27" s="91"/>
      <c r="C27" s="96"/>
      <c r="D27" s="9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9" t="s">
        <v>71</v>
      </c>
      <c r="B28" s="91"/>
      <c r="C28" s="96"/>
      <c r="D28" s="9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90" t="s">
        <v>72</v>
      </c>
      <c r="B29" s="92"/>
      <c r="C29" s="97"/>
      <c r="D29" s="94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5"/>
      <c r="C30" s="85"/>
      <c r="D30" s="86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68" t="s">
        <v>40</v>
      </c>
      <c r="B33" s="169"/>
      <c r="C33" s="169"/>
      <c r="D33" s="169"/>
      <c r="E33" s="169"/>
      <c r="F33" s="1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1"/>
      <c r="B34" s="172"/>
      <c r="C34" s="172"/>
      <c r="D34" s="172"/>
      <c r="E34" s="172"/>
      <c r="F34" s="17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62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2"/>
      <c r="D45" s="163"/>
      <c r="E45" s="164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5.5" x14ac:dyDescent="0.2">
      <c r="A51" s="79" t="s">
        <v>63</v>
      </c>
      <c r="B51" s="80" t="s">
        <v>64</v>
      </c>
      <c r="D51" s="6"/>
    </row>
    <row r="52" spans="1:4" x14ac:dyDescent="0.2">
      <c r="A52" s="78" t="s">
        <v>66</v>
      </c>
      <c r="B52" s="81">
        <v>81</v>
      </c>
    </row>
    <row r="53" spans="1:4" x14ac:dyDescent="0.2">
      <c r="A53" s="78" t="s">
        <v>67</v>
      </c>
      <c r="B53" s="81">
        <v>53</v>
      </c>
    </row>
    <row r="54" spans="1:4" ht="12.75" customHeight="1" thickBot="1" x14ac:dyDescent="0.25">
      <c r="A54" s="82" t="s">
        <v>120</v>
      </c>
      <c r="B54" s="83">
        <v>34</v>
      </c>
    </row>
  </sheetData>
  <protectedRanges>
    <protectedRange sqref="C6" name="Intervallo2"/>
    <protectedRange sqref="C9:C10" name="Intervallo3"/>
    <protectedRange sqref="A17:B22" name="Intervallo1_1_1_1_1"/>
    <protectedRange sqref="C17:D22" name="Intervallo2_1_1_1_1"/>
    <protectedRange sqref="A36:B44 D36:E44" name="Intervallo1_2_2"/>
  </protectedRanges>
  <mergeCells count="25">
    <mergeCell ref="D9:F9"/>
    <mergeCell ref="D10:F10"/>
    <mergeCell ref="D11:F11"/>
    <mergeCell ref="A12:F12"/>
    <mergeCell ref="C1:D1"/>
    <mergeCell ref="E2:F3"/>
    <mergeCell ref="A2:C2"/>
    <mergeCell ref="A3:C3"/>
    <mergeCell ref="A4:B4"/>
    <mergeCell ref="C45:E45"/>
    <mergeCell ref="D4:F4"/>
    <mergeCell ref="D5:F5"/>
    <mergeCell ref="D6:F6"/>
    <mergeCell ref="D7:F7"/>
    <mergeCell ref="D8:F8"/>
    <mergeCell ref="F14:F23"/>
    <mergeCell ref="A33:F34"/>
    <mergeCell ref="A5:B5"/>
    <mergeCell ref="A6:B6"/>
    <mergeCell ref="A7:B7"/>
    <mergeCell ref="A8:B8"/>
    <mergeCell ref="A9:B9"/>
    <mergeCell ref="A10:B10"/>
    <mergeCell ref="A11:B11"/>
    <mergeCell ref="A13:F13"/>
  </mergeCells>
  <dataValidations count="1">
    <dataValidation type="list" allowBlank="1" showInputMessage="1" showErrorMessage="1" sqref="B17:B22">
      <formula1>$A$52:$A$54</formula1>
    </dataValidation>
  </dataValidation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25" workbookViewId="0">
      <selection activeCell="A54" sqref="A54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60</v>
      </c>
      <c r="B1" s="23" t="s">
        <v>28</v>
      </c>
      <c r="C1" s="203"/>
      <c r="D1" s="205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86" t="s">
        <v>54</v>
      </c>
      <c r="B2" s="188"/>
      <c r="C2" s="187"/>
      <c r="D2" s="294">
        <f>C6+C7+C8+C9+C10</f>
        <v>0</v>
      </c>
      <c r="E2" s="239" t="s">
        <v>57</v>
      </c>
      <c r="F2" s="240"/>
      <c r="I2" s="1"/>
      <c r="J2" s="1"/>
    </row>
    <row r="3" spans="1:16" ht="24.95" customHeight="1" thickBot="1" x14ac:dyDescent="0.3">
      <c r="A3" s="186" t="s">
        <v>27</v>
      </c>
      <c r="B3" s="188"/>
      <c r="C3" s="187"/>
      <c r="D3" s="25">
        <f>D2+C5</f>
        <v>0</v>
      </c>
      <c r="E3" s="241"/>
      <c r="F3" s="242"/>
      <c r="I3" s="1"/>
      <c r="J3" s="1"/>
    </row>
    <row r="4" spans="1:16" ht="24.95" customHeight="1" thickBot="1" x14ac:dyDescent="0.25">
      <c r="A4" s="206" t="s">
        <v>1</v>
      </c>
      <c r="B4" s="207"/>
      <c r="C4" s="148" t="s">
        <v>7</v>
      </c>
      <c r="D4" s="189" t="s">
        <v>2</v>
      </c>
      <c r="E4" s="190"/>
      <c r="F4" s="191"/>
      <c r="G4" s="2"/>
      <c r="H4" s="2"/>
      <c r="I4" s="3"/>
      <c r="J4" s="1"/>
      <c r="K4" s="1"/>
      <c r="L4" s="1"/>
    </row>
    <row r="5" spans="1:16" ht="102" customHeight="1" x14ac:dyDescent="0.2">
      <c r="A5" s="246" t="s">
        <v>91</v>
      </c>
      <c r="B5" s="232"/>
      <c r="C5" s="149">
        <f>+E23</f>
        <v>0</v>
      </c>
      <c r="D5" s="232" t="s">
        <v>88</v>
      </c>
      <c r="E5" s="232"/>
      <c r="F5" s="233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35.5" customHeight="1" x14ac:dyDescent="0.2">
      <c r="A6" s="245" t="s">
        <v>76</v>
      </c>
      <c r="B6" s="234"/>
      <c r="C6" s="26">
        <f>+D30</f>
        <v>0</v>
      </c>
      <c r="D6" s="234" t="s">
        <v>113</v>
      </c>
      <c r="E6" s="234"/>
      <c r="F6" s="235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5" t="s">
        <v>77</v>
      </c>
      <c r="B7" s="234"/>
      <c r="C7" s="26">
        <f>ROUND((C5+C6)*0.45,0)</f>
        <v>0</v>
      </c>
      <c r="D7" s="234" t="s">
        <v>85</v>
      </c>
      <c r="E7" s="234"/>
      <c r="F7" s="235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5" t="s">
        <v>78</v>
      </c>
      <c r="B8" s="234"/>
      <c r="C8" s="26">
        <f>+F45</f>
        <v>0</v>
      </c>
      <c r="D8" s="234" t="s">
        <v>48</v>
      </c>
      <c r="E8" s="234"/>
      <c r="F8" s="235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5" t="s">
        <v>79</v>
      </c>
      <c r="B9" s="234"/>
      <c r="C9" s="64"/>
      <c r="D9" s="234" t="s">
        <v>116</v>
      </c>
      <c r="E9" s="234"/>
      <c r="F9" s="235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5" t="s">
        <v>80</v>
      </c>
      <c r="B10" s="234"/>
      <c r="C10" s="64"/>
      <c r="D10" s="234" t="s">
        <v>87</v>
      </c>
      <c r="E10" s="234"/>
      <c r="F10" s="235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3" t="s">
        <v>0</v>
      </c>
      <c r="B11" s="244"/>
      <c r="C11" s="150">
        <f>SUM(C5:C10)</f>
        <v>0</v>
      </c>
      <c r="D11" s="247"/>
      <c r="E11" s="247"/>
      <c r="F11" s="248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36" t="s">
        <v>5</v>
      </c>
      <c r="B12" s="237"/>
      <c r="C12" s="237"/>
      <c r="D12" s="237"/>
      <c r="E12" s="237"/>
      <c r="F12" s="238"/>
    </row>
    <row r="13" spans="1:16" s="6" customFormat="1" ht="23.25" customHeight="1" thickBot="1" x14ac:dyDescent="0.25">
      <c r="A13" s="174"/>
      <c r="B13" s="175"/>
      <c r="C13" s="175"/>
      <c r="D13" s="175"/>
      <c r="E13" s="175"/>
      <c r="F13" s="176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77" t="s">
        <v>81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65</v>
      </c>
      <c r="C15" s="14" t="s">
        <v>64</v>
      </c>
      <c r="D15" s="14" t="s">
        <v>119</v>
      </c>
      <c r="E15" s="76" t="s">
        <v>35</v>
      </c>
      <c r="F15" s="178"/>
      <c r="G15" s="6"/>
      <c r="H15" s="6"/>
      <c r="I15" s="6"/>
    </row>
    <row r="16" spans="1:16" ht="15" customHeight="1" thickBot="1" x14ac:dyDescent="0.25">
      <c r="A16" s="65" t="s">
        <v>86</v>
      </c>
      <c r="B16" s="66"/>
      <c r="C16" s="66"/>
      <c r="D16" s="66"/>
      <c r="E16" s="66"/>
      <c r="F16" s="178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78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78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78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78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78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78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79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7" t="s">
        <v>75</v>
      </c>
      <c r="B25" s="60" t="s">
        <v>68</v>
      </c>
      <c r="C25" s="60" t="s">
        <v>73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8" t="s">
        <v>69</v>
      </c>
      <c r="B26" s="91"/>
      <c r="C26" s="95"/>
      <c r="D26" s="9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9" t="s">
        <v>70</v>
      </c>
      <c r="B27" s="91"/>
      <c r="C27" s="96"/>
      <c r="D27" s="9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9" t="s">
        <v>71</v>
      </c>
      <c r="B28" s="91"/>
      <c r="C28" s="96"/>
      <c r="D28" s="9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90" t="s">
        <v>72</v>
      </c>
      <c r="B29" s="92"/>
      <c r="C29" s="97"/>
      <c r="D29" s="94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5"/>
      <c r="C30" s="85"/>
      <c r="D30" s="86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68" t="s">
        <v>40</v>
      </c>
      <c r="B33" s="169"/>
      <c r="C33" s="169"/>
      <c r="D33" s="169"/>
      <c r="E33" s="169"/>
      <c r="F33" s="1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1"/>
      <c r="B34" s="172"/>
      <c r="C34" s="172"/>
      <c r="D34" s="172"/>
      <c r="E34" s="172"/>
      <c r="F34" s="17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62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2"/>
      <c r="D45" s="163"/>
      <c r="E45" s="164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5.5" x14ac:dyDescent="0.2">
      <c r="A51" s="79" t="s">
        <v>63</v>
      </c>
      <c r="B51" s="80" t="s">
        <v>64</v>
      </c>
      <c r="D51" s="6"/>
    </row>
    <row r="52" spans="1:4" x14ac:dyDescent="0.2">
      <c r="A52" s="78" t="s">
        <v>66</v>
      </c>
      <c r="B52" s="81">
        <v>81</v>
      </c>
    </row>
    <row r="53" spans="1:4" x14ac:dyDescent="0.2">
      <c r="A53" s="78" t="s">
        <v>67</v>
      </c>
      <c r="B53" s="81">
        <v>53</v>
      </c>
    </row>
    <row r="54" spans="1:4" ht="12.75" customHeight="1" thickBot="1" x14ac:dyDescent="0.25">
      <c r="A54" s="82" t="s">
        <v>120</v>
      </c>
      <c r="B54" s="83">
        <v>34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C1:D1"/>
    <mergeCell ref="A2:C2"/>
    <mergeCell ref="E2:F3"/>
    <mergeCell ref="A3:C3"/>
    <mergeCell ref="A4:B4"/>
    <mergeCell ref="D4:F4"/>
    <mergeCell ref="A5:B5"/>
    <mergeCell ref="A6:B6"/>
    <mergeCell ref="A7:B7"/>
    <mergeCell ref="D5:F5"/>
    <mergeCell ref="D6:F6"/>
    <mergeCell ref="D7:F7"/>
    <mergeCell ref="A8:B8"/>
    <mergeCell ref="A9:B9"/>
    <mergeCell ref="A10:B10"/>
    <mergeCell ref="D8:F8"/>
    <mergeCell ref="D9:F9"/>
    <mergeCell ref="D10:F10"/>
    <mergeCell ref="A13:F13"/>
    <mergeCell ref="F14:F23"/>
    <mergeCell ref="A33:F34"/>
    <mergeCell ref="C45:E45"/>
    <mergeCell ref="A11:B11"/>
    <mergeCell ref="D11:F11"/>
    <mergeCell ref="A12:F12"/>
  </mergeCells>
  <dataValidations count="1">
    <dataValidation type="list" allowBlank="1" showInputMessage="1" showErrorMessage="1" sqref="B17:B22">
      <formula1>$A$52:$A$54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25" workbookViewId="0">
      <selection activeCell="A54" sqref="A54"/>
    </sheetView>
  </sheetViews>
  <sheetFormatPr defaultRowHeight="12.75" x14ac:dyDescent="0.2"/>
  <cols>
    <col min="1" max="1" width="50.85546875" bestFit="1" customWidth="1"/>
    <col min="2" max="2" width="13.5703125" customWidth="1"/>
    <col min="3" max="3" width="18" customWidth="1"/>
    <col min="4" max="4" width="22.42578125" customWidth="1"/>
    <col min="5" max="5" width="21.42578125" customWidth="1"/>
    <col min="6" max="6" width="83.5703125" customWidth="1"/>
    <col min="7" max="7" width="4.5703125" customWidth="1"/>
    <col min="8" max="8" width="7.7109375" customWidth="1"/>
    <col min="9" max="9" width="11" customWidth="1"/>
    <col min="11" max="12" width="0" hidden="1" customWidth="1"/>
    <col min="13" max="16" width="9.140625" hidden="1" customWidth="1"/>
    <col min="17" max="17" width="0" hidden="1" customWidth="1"/>
  </cols>
  <sheetData>
    <row r="1" spans="1:16" ht="24.95" customHeight="1" thickBot="1" x14ac:dyDescent="0.3">
      <c r="A1" s="22" t="s">
        <v>82</v>
      </c>
      <c r="B1" s="23" t="s">
        <v>28</v>
      </c>
      <c r="C1" s="203"/>
      <c r="D1" s="205"/>
      <c r="E1" s="24" t="s">
        <v>39</v>
      </c>
      <c r="F1" s="63"/>
      <c r="G1" s="9"/>
      <c r="H1" s="10"/>
      <c r="I1" s="10"/>
      <c r="J1" s="11"/>
    </row>
    <row r="2" spans="1:16" ht="24.95" customHeight="1" thickBot="1" x14ac:dyDescent="0.3">
      <c r="A2" s="186" t="s">
        <v>54</v>
      </c>
      <c r="B2" s="188"/>
      <c r="C2" s="187"/>
      <c r="D2" s="294">
        <f>C6+C7+C8+C9+C10</f>
        <v>0</v>
      </c>
      <c r="E2" s="239" t="s">
        <v>57</v>
      </c>
      <c r="F2" s="240"/>
      <c r="I2" s="1"/>
      <c r="J2" s="1"/>
    </row>
    <row r="3" spans="1:16" ht="24.95" customHeight="1" thickBot="1" x14ac:dyDescent="0.3">
      <c r="A3" s="186" t="s">
        <v>27</v>
      </c>
      <c r="B3" s="188"/>
      <c r="C3" s="187"/>
      <c r="D3" s="25">
        <f>D2+C5</f>
        <v>0</v>
      </c>
      <c r="E3" s="241"/>
      <c r="F3" s="242"/>
      <c r="I3" s="1"/>
      <c r="J3" s="1"/>
    </row>
    <row r="4" spans="1:16" ht="24.95" customHeight="1" thickBot="1" x14ac:dyDescent="0.25">
      <c r="A4" s="206" t="s">
        <v>1</v>
      </c>
      <c r="B4" s="207"/>
      <c r="C4" s="148" t="s">
        <v>7</v>
      </c>
      <c r="D4" s="189" t="s">
        <v>2</v>
      </c>
      <c r="E4" s="190"/>
      <c r="F4" s="191"/>
      <c r="G4" s="2"/>
      <c r="H4" s="2"/>
      <c r="I4" s="3"/>
      <c r="J4" s="1"/>
      <c r="K4" s="1"/>
      <c r="L4" s="1"/>
    </row>
    <row r="5" spans="1:16" ht="102" customHeight="1" x14ac:dyDescent="0.2">
      <c r="A5" s="246" t="s">
        <v>91</v>
      </c>
      <c r="B5" s="232"/>
      <c r="C5" s="149">
        <f>+E23</f>
        <v>0</v>
      </c>
      <c r="D5" s="232" t="s">
        <v>88</v>
      </c>
      <c r="E5" s="232"/>
      <c r="F5" s="233"/>
      <c r="H5" s="2"/>
      <c r="I5" s="4"/>
      <c r="J5" s="1"/>
      <c r="K5" s="1"/>
      <c r="L5" s="1"/>
      <c r="M5" s="4">
        <v>56500</v>
      </c>
      <c r="N5" s="1">
        <f>M11/100*30</f>
        <v>56226</v>
      </c>
      <c r="O5" s="1"/>
      <c r="P5" s="1">
        <f>N5</f>
        <v>56226</v>
      </c>
    </row>
    <row r="6" spans="1:16" ht="235.5" customHeight="1" x14ac:dyDescent="0.2">
      <c r="A6" s="245" t="s">
        <v>76</v>
      </c>
      <c r="B6" s="234"/>
      <c r="C6" s="26">
        <f>+D30</f>
        <v>0</v>
      </c>
      <c r="D6" s="234" t="s">
        <v>113</v>
      </c>
      <c r="E6" s="234"/>
      <c r="F6" s="235"/>
      <c r="G6" s="3"/>
      <c r="H6" s="2"/>
      <c r="I6" s="5"/>
      <c r="J6" s="1"/>
      <c r="K6" s="1"/>
      <c r="L6" s="1"/>
      <c r="M6" s="5">
        <v>17200</v>
      </c>
      <c r="N6" s="1"/>
      <c r="O6" s="1"/>
      <c r="P6" s="1">
        <f>M6</f>
        <v>17200</v>
      </c>
    </row>
    <row r="7" spans="1:16" ht="15.75" x14ac:dyDescent="0.2">
      <c r="A7" s="245" t="s">
        <v>77</v>
      </c>
      <c r="B7" s="234"/>
      <c r="C7" s="26">
        <f>ROUND((C5+C6)*0.45,0)</f>
        <v>0</v>
      </c>
      <c r="D7" s="234" t="s">
        <v>85</v>
      </c>
      <c r="E7" s="234"/>
      <c r="F7" s="235"/>
      <c r="G7" s="3"/>
      <c r="H7" s="2"/>
      <c r="I7" s="5"/>
      <c r="J7" s="1"/>
      <c r="K7" s="1"/>
      <c r="L7" s="1"/>
      <c r="M7" s="5">
        <v>44220</v>
      </c>
      <c r="N7" s="1"/>
      <c r="O7" s="1"/>
      <c r="P7" s="1">
        <f>(P5+P6)*0.6</f>
        <v>44055.6</v>
      </c>
    </row>
    <row r="8" spans="1:16" ht="44.25" customHeight="1" x14ac:dyDescent="0.2">
      <c r="A8" s="245" t="s">
        <v>78</v>
      </c>
      <c r="B8" s="234"/>
      <c r="C8" s="26">
        <f>+F45</f>
        <v>0</v>
      </c>
      <c r="D8" s="234" t="s">
        <v>48</v>
      </c>
      <c r="E8" s="234"/>
      <c r="F8" s="235"/>
      <c r="G8" s="3"/>
      <c r="H8" s="2"/>
      <c r="I8" s="5"/>
      <c r="J8" s="1"/>
      <c r="K8" s="1"/>
      <c r="L8" s="1"/>
      <c r="M8" s="5">
        <v>48000</v>
      </c>
      <c r="N8" s="1"/>
      <c r="O8" s="1"/>
      <c r="P8" s="1">
        <f>M8</f>
        <v>48000</v>
      </c>
    </row>
    <row r="9" spans="1:16" ht="106.5" customHeight="1" x14ac:dyDescent="0.2">
      <c r="A9" s="245" t="s">
        <v>79</v>
      </c>
      <c r="B9" s="234"/>
      <c r="C9" s="64"/>
      <c r="D9" s="234" t="s">
        <v>116</v>
      </c>
      <c r="E9" s="234"/>
      <c r="F9" s="235"/>
      <c r="G9" s="3"/>
      <c r="H9" s="2"/>
      <c r="I9" s="5"/>
      <c r="J9" s="1"/>
      <c r="K9" s="1"/>
      <c r="L9" s="1"/>
      <c r="M9" s="5">
        <v>10500</v>
      </c>
      <c r="N9" s="1"/>
      <c r="O9" s="1"/>
      <c r="P9" s="1">
        <f>M9</f>
        <v>10500</v>
      </c>
    </row>
    <row r="10" spans="1:16" ht="149.25" customHeight="1" x14ac:dyDescent="0.2">
      <c r="A10" s="245" t="s">
        <v>80</v>
      </c>
      <c r="B10" s="234"/>
      <c r="C10" s="64"/>
      <c r="D10" s="234" t="s">
        <v>87</v>
      </c>
      <c r="E10" s="234"/>
      <c r="F10" s="235"/>
      <c r="G10" s="3"/>
      <c r="H10" s="2"/>
      <c r="I10" s="5"/>
      <c r="J10" s="1"/>
      <c r="K10" s="1"/>
      <c r="L10" s="1"/>
      <c r="M10" s="5">
        <v>11000</v>
      </c>
      <c r="N10" s="1">
        <f>(M5-N5)*1.6</f>
        <v>438.40000000000003</v>
      </c>
      <c r="O10" s="1"/>
      <c r="P10" s="1">
        <f>M10+N10</f>
        <v>11438.4</v>
      </c>
    </row>
    <row r="11" spans="1:16" ht="18" customHeight="1" thickBot="1" x14ac:dyDescent="0.25">
      <c r="A11" s="243" t="s">
        <v>0</v>
      </c>
      <c r="B11" s="244"/>
      <c r="C11" s="150">
        <f>SUM(C5:C10)</f>
        <v>0</v>
      </c>
      <c r="D11" s="247"/>
      <c r="E11" s="247"/>
      <c r="F11" s="248"/>
      <c r="G11" s="2"/>
      <c r="H11" s="2"/>
      <c r="I11" s="5"/>
      <c r="J11" s="1"/>
      <c r="K11" s="1"/>
      <c r="L11" s="1"/>
      <c r="M11" s="5">
        <f>SUM(M5:M10)</f>
        <v>187420</v>
      </c>
      <c r="N11" s="1"/>
      <c r="O11" s="1"/>
      <c r="P11" s="1">
        <f>SUM(P5:P10)</f>
        <v>187420</v>
      </c>
    </row>
    <row r="12" spans="1:16" ht="24" customHeight="1" thickBot="1" x14ac:dyDescent="0.3">
      <c r="A12" s="236" t="s">
        <v>5</v>
      </c>
      <c r="B12" s="237"/>
      <c r="C12" s="237"/>
      <c r="D12" s="237"/>
      <c r="E12" s="237"/>
      <c r="F12" s="238"/>
    </row>
    <row r="13" spans="1:16" s="6" customFormat="1" ht="23.25" customHeight="1" thickBot="1" x14ac:dyDescent="0.25">
      <c r="A13" s="174"/>
      <c r="B13" s="175"/>
      <c r="C13" s="175"/>
      <c r="D13" s="175"/>
      <c r="E13" s="175"/>
      <c r="F13" s="176"/>
    </row>
    <row r="14" spans="1:16" ht="19.5" customHeight="1" thickBot="1" x14ac:dyDescent="0.3">
      <c r="A14" s="67" t="s">
        <v>34</v>
      </c>
      <c r="B14" s="68"/>
      <c r="C14" s="68"/>
      <c r="D14" s="67"/>
      <c r="E14" s="67"/>
      <c r="F14" s="177" t="s">
        <v>81</v>
      </c>
      <c r="G14" s="6"/>
      <c r="H14" s="6"/>
      <c r="I14" s="6"/>
    </row>
    <row r="15" spans="1:16" ht="50.25" thickBot="1" x14ac:dyDescent="0.25">
      <c r="A15" s="14" t="s">
        <v>4</v>
      </c>
      <c r="B15" s="14" t="s">
        <v>65</v>
      </c>
      <c r="C15" s="14" t="s">
        <v>64</v>
      </c>
      <c r="D15" s="14" t="s">
        <v>119</v>
      </c>
      <c r="E15" s="76" t="s">
        <v>35</v>
      </c>
      <c r="F15" s="178"/>
      <c r="G15" s="6"/>
      <c r="H15" s="6"/>
      <c r="I15" s="6"/>
    </row>
    <row r="16" spans="1:16" ht="15" customHeight="1" thickBot="1" x14ac:dyDescent="0.25">
      <c r="A16" s="65" t="s">
        <v>86</v>
      </c>
      <c r="B16" s="66"/>
      <c r="C16" s="66"/>
      <c r="D16" s="66"/>
      <c r="E16" s="66"/>
      <c r="F16" s="178"/>
      <c r="G16" s="6"/>
      <c r="H16" s="6"/>
    </row>
    <row r="17" spans="1:20" ht="12.75" customHeight="1" thickBot="1" x14ac:dyDescent="0.25">
      <c r="A17" s="55"/>
      <c r="B17" s="72"/>
      <c r="C17" s="69" t="str">
        <f>IFERROR(VLOOKUP(B17:B22, A:B, 2, FALSE), "")</f>
        <v/>
      </c>
      <c r="D17" s="56"/>
      <c r="E17" s="15" t="str">
        <f>IFERROR(C17*D17, "")</f>
        <v/>
      </c>
      <c r="F17" s="178"/>
      <c r="G17" s="6"/>
      <c r="H17" s="6"/>
    </row>
    <row r="18" spans="1:20" ht="12.75" customHeight="1" thickBot="1" x14ac:dyDescent="0.25">
      <c r="A18" s="57"/>
      <c r="B18" s="73"/>
      <c r="C18" s="70" t="str">
        <f>IFERROR(VLOOKUP(B18:B23, A:B, 2, FALSE), "")</f>
        <v/>
      </c>
      <c r="D18" s="58"/>
      <c r="E18" s="15" t="str">
        <f t="shared" ref="E18:E22" si="0">IFERROR(C18*D18, "")</f>
        <v/>
      </c>
      <c r="F18" s="178"/>
      <c r="G18" s="6"/>
      <c r="H18" s="6"/>
    </row>
    <row r="19" spans="1:20" ht="12.75" customHeight="1" thickBot="1" x14ac:dyDescent="0.25">
      <c r="A19" s="57"/>
      <c r="B19" s="73"/>
      <c r="C19" s="70" t="str">
        <f>IFERROR(VLOOKUP(B19:B33, A:B, 2, FALSE), "")</f>
        <v/>
      </c>
      <c r="D19" s="58"/>
      <c r="E19" s="15" t="str">
        <f t="shared" si="0"/>
        <v/>
      </c>
      <c r="F19" s="178"/>
      <c r="G19" s="6"/>
      <c r="H19" s="6"/>
    </row>
    <row r="20" spans="1:20" ht="12.75" customHeight="1" thickBot="1" x14ac:dyDescent="0.25">
      <c r="A20" s="57"/>
      <c r="B20" s="73"/>
      <c r="C20" s="70" t="str">
        <f>IFERROR(VLOOKUP(B20:B34, A:B, 2, FALSE), "")</f>
        <v/>
      </c>
      <c r="D20" s="58"/>
      <c r="E20" s="15" t="str">
        <f t="shared" si="0"/>
        <v/>
      </c>
      <c r="F20" s="178"/>
      <c r="G20" s="6"/>
      <c r="H20" s="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thickBot="1" x14ac:dyDescent="0.25">
      <c r="A21" s="57"/>
      <c r="B21" s="77"/>
      <c r="C21" s="70" t="str">
        <f>IFERROR(VLOOKUP(B21:B35, A:B, 2, FALSE), "")</f>
        <v/>
      </c>
      <c r="D21" s="58"/>
      <c r="E21" s="15" t="str">
        <f t="shared" si="0"/>
        <v/>
      </c>
      <c r="F21" s="178"/>
      <c r="G21" s="6"/>
      <c r="H21" s="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thickBot="1" x14ac:dyDescent="0.25">
      <c r="A22" s="57"/>
      <c r="B22" s="74"/>
      <c r="C22" s="71" t="str">
        <f>IFERROR(VLOOKUP(B22:B36, A:B, 2, FALSE), "")</f>
        <v/>
      </c>
      <c r="D22" s="58"/>
      <c r="E22" s="15" t="str">
        <f t="shared" si="0"/>
        <v/>
      </c>
      <c r="F22" s="178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thickBot="1" x14ac:dyDescent="0.25">
      <c r="A23" s="27" t="s">
        <v>0</v>
      </c>
      <c r="B23" s="28"/>
      <c r="C23" s="75"/>
      <c r="D23" s="28"/>
      <c r="E23" s="39">
        <f>SUM(E17:E22)</f>
        <v>0</v>
      </c>
      <c r="F23" s="179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thickBot="1" x14ac:dyDescent="0.25">
      <c r="G24" s="6"/>
      <c r="H24" s="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9" thickBot="1" x14ac:dyDescent="0.25">
      <c r="A25" s="87" t="s">
        <v>75</v>
      </c>
      <c r="B25" s="60" t="s">
        <v>68</v>
      </c>
      <c r="C25" s="60" t="s">
        <v>73</v>
      </c>
      <c r="D25" s="60" t="s">
        <v>74</v>
      </c>
      <c r="G25" s="6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88" t="s">
        <v>69</v>
      </c>
      <c r="B26" s="91"/>
      <c r="C26" s="95"/>
      <c r="D26" s="93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89" t="s">
        <v>70</v>
      </c>
      <c r="B27" s="91"/>
      <c r="C27" s="96"/>
      <c r="D27" s="93"/>
      <c r="G27" s="6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89" t="s">
        <v>71</v>
      </c>
      <c r="B28" s="91"/>
      <c r="C28" s="96"/>
      <c r="D28" s="93"/>
      <c r="G28" s="6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thickBot="1" x14ac:dyDescent="0.25">
      <c r="A29" s="90" t="s">
        <v>72</v>
      </c>
      <c r="B29" s="92"/>
      <c r="C29" s="97"/>
      <c r="D29" s="94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thickBot="1" x14ac:dyDescent="0.25">
      <c r="A30" s="19" t="s">
        <v>46</v>
      </c>
      <c r="B30" s="85"/>
      <c r="C30" s="85"/>
      <c r="D30" s="86">
        <f>SUM(D26:D29)</f>
        <v>0</v>
      </c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G31" s="6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thickBot="1" x14ac:dyDescent="0.25"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">
      <c r="A33" s="168" t="s">
        <v>40</v>
      </c>
      <c r="B33" s="169"/>
      <c r="C33" s="169"/>
      <c r="D33" s="169"/>
      <c r="E33" s="169"/>
      <c r="F33" s="17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thickBot="1" x14ac:dyDescent="0.25">
      <c r="A34" s="171"/>
      <c r="B34" s="172"/>
      <c r="C34" s="172"/>
      <c r="D34" s="172"/>
      <c r="E34" s="172"/>
      <c r="F34" s="17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54.75" customHeight="1" thickBot="1" x14ac:dyDescent="0.25">
      <c r="A35" s="59" t="s">
        <v>41</v>
      </c>
      <c r="B35" s="60" t="s">
        <v>42</v>
      </c>
      <c r="C35" s="61" t="s">
        <v>43</v>
      </c>
      <c r="D35" s="59" t="s">
        <v>62</v>
      </c>
      <c r="E35" s="59" t="s">
        <v>44</v>
      </c>
      <c r="F35" s="62" t="s">
        <v>45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57"/>
      <c r="B36" s="57">
        <v>0</v>
      </c>
      <c r="C36" s="16">
        <v>36</v>
      </c>
      <c r="D36" s="57">
        <v>0</v>
      </c>
      <c r="E36" s="57">
        <v>0</v>
      </c>
      <c r="F36" s="17">
        <f>ROUND(+(B36/C36*D36)*E36%,0)</f>
        <v>0</v>
      </c>
      <c r="G36" s="1"/>
      <c r="H36" s="1"/>
    </row>
    <row r="37" spans="1:20" x14ac:dyDescent="0.2">
      <c r="A37" s="57"/>
      <c r="B37" s="57">
        <v>0</v>
      </c>
      <c r="C37" s="16">
        <v>36</v>
      </c>
      <c r="D37" s="57">
        <v>0</v>
      </c>
      <c r="E37" s="57">
        <v>0</v>
      </c>
      <c r="F37" s="17">
        <f t="shared" ref="F37:F44" si="1">+(B37/C37*D37)*E37%</f>
        <v>0</v>
      </c>
      <c r="G37" s="1"/>
      <c r="H37" s="1"/>
    </row>
    <row r="38" spans="1:20" ht="13.5" customHeight="1" x14ac:dyDescent="0.2">
      <c r="A38" s="57"/>
      <c r="B38" s="57">
        <v>0</v>
      </c>
      <c r="C38" s="16">
        <v>36</v>
      </c>
      <c r="D38" s="57">
        <v>0</v>
      </c>
      <c r="E38" s="57">
        <v>0</v>
      </c>
      <c r="F38" s="17">
        <f t="shared" si="1"/>
        <v>0</v>
      </c>
      <c r="G38" s="1"/>
      <c r="H38" s="1"/>
    </row>
    <row r="39" spans="1:20" ht="13.5" customHeight="1" x14ac:dyDescent="0.2">
      <c r="A39" s="57"/>
      <c r="B39" s="57">
        <v>0</v>
      </c>
      <c r="C39" s="16">
        <v>36</v>
      </c>
      <c r="D39" s="57">
        <v>0</v>
      </c>
      <c r="E39" s="57">
        <v>0</v>
      </c>
      <c r="F39" s="17">
        <f t="shared" si="1"/>
        <v>0</v>
      </c>
      <c r="G39" s="1"/>
      <c r="H39" s="1"/>
    </row>
    <row r="40" spans="1:20" ht="13.5" customHeight="1" x14ac:dyDescent="0.2">
      <c r="A40" s="57"/>
      <c r="B40" s="57">
        <v>0</v>
      </c>
      <c r="C40" s="16">
        <v>36</v>
      </c>
      <c r="D40" s="57">
        <v>0</v>
      </c>
      <c r="E40" s="57">
        <v>0</v>
      </c>
      <c r="F40" s="17">
        <f t="shared" si="1"/>
        <v>0</v>
      </c>
      <c r="G40" s="1"/>
      <c r="H40" s="1"/>
    </row>
    <row r="41" spans="1:20" ht="13.5" customHeight="1" x14ac:dyDescent="0.2">
      <c r="A41" s="57"/>
      <c r="B41" s="57">
        <v>0</v>
      </c>
      <c r="C41" s="16">
        <v>36</v>
      </c>
      <c r="D41" s="57">
        <v>0</v>
      </c>
      <c r="E41" s="57">
        <v>0</v>
      </c>
      <c r="F41" s="17">
        <f t="shared" si="1"/>
        <v>0</v>
      </c>
      <c r="G41" s="1"/>
      <c r="H41" s="1"/>
    </row>
    <row r="42" spans="1:20" ht="13.5" customHeight="1" x14ac:dyDescent="0.2">
      <c r="A42" s="57"/>
      <c r="B42" s="57">
        <v>0</v>
      </c>
      <c r="C42" s="16">
        <v>36</v>
      </c>
      <c r="D42" s="57">
        <v>0</v>
      </c>
      <c r="E42" s="57">
        <v>0</v>
      </c>
      <c r="F42" s="17">
        <f t="shared" si="1"/>
        <v>0</v>
      </c>
      <c r="G42" s="1"/>
      <c r="H42" s="1"/>
    </row>
    <row r="43" spans="1:20" ht="13.5" customHeight="1" x14ac:dyDescent="0.2">
      <c r="A43" s="57"/>
      <c r="B43" s="57">
        <v>0</v>
      </c>
      <c r="C43" s="16">
        <v>36</v>
      </c>
      <c r="D43" s="57">
        <v>0</v>
      </c>
      <c r="E43" s="57">
        <v>0</v>
      </c>
      <c r="F43" s="17">
        <f t="shared" si="1"/>
        <v>0</v>
      </c>
      <c r="G43" s="1"/>
      <c r="H43" s="1"/>
    </row>
    <row r="44" spans="1:20" ht="13.5" customHeight="1" thickBot="1" x14ac:dyDescent="0.25">
      <c r="A44" s="57"/>
      <c r="B44" s="57">
        <v>0</v>
      </c>
      <c r="C44" s="16">
        <v>36</v>
      </c>
      <c r="D44" s="57">
        <v>0</v>
      </c>
      <c r="E44" s="57">
        <v>0</v>
      </c>
      <c r="F44" s="18">
        <f t="shared" si="1"/>
        <v>0</v>
      </c>
      <c r="G44" s="1"/>
      <c r="H44" s="1"/>
    </row>
    <row r="45" spans="1:20" ht="13.5" thickBot="1" x14ac:dyDescent="0.25">
      <c r="A45" s="19" t="s">
        <v>46</v>
      </c>
      <c r="B45" s="20">
        <f>SUM(B36:B44)</f>
        <v>0</v>
      </c>
      <c r="C45" s="162"/>
      <c r="D45" s="163"/>
      <c r="E45" s="164"/>
      <c r="F45" s="21">
        <f>SUM(F36:F44)</f>
        <v>0</v>
      </c>
      <c r="G45" s="1"/>
      <c r="H45" s="1"/>
    </row>
    <row r="46" spans="1:20" x14ac:dyDescent="0.2">
      <c r="G46" s="1"/>
      <c r="H46" s="1"/>
    </row>
    <row r="47" spans="1:20" x14ac:dyDescent="0.2">
      <c r="G47" s="1"/>
      <c r="H47" s="1"/>
    </row>
    <row r="48" spans="1:20" ht="13.5" customHeight="1" x14ac:dyDescent="0.2"/>
    <row r="50" spans="1:4" ht="13.5" thickBot="1" x14ac:dyDescent="0.25"/>
    <row r="51" spans="1:4" ht="25.5" x14ac:dyDescent="0.2">
      <c r="A51" s="79" t="s">
        <v>63</v>
      </c>
      <c r="B51" s="80" t="s">
        <v>64</v>
      </c>
      <c r="D51" s="6"/>
    </row>
    <row r="52" spans="1:4" x14ac:dyDescent="0.2">
      <c r="A52" s="78" t="s">
        <v>66</v>
      </c>
      <c r="B52" s="81">
        <v>81</v>
      </c>
    </row>
    <row r="53" spans="1:4" x14ac:dyDescent="0.2">
      <c r="A53" s="78" t="s">
        <v>67</v>
      </c>
      <c r="B53" s="81">
        <v>53</v>
      </c>
    </row>
    <row r="54" spans="1:4" ht="12.75" customHeight="1" thickBot="1" x14ac:dyDescent="0.25">
      <c r="A54" s="82" t="s">
        <v>120</v>
      </c>
      <c r="B54" s="83">
        <v>34</v>
      </c>
    </row>
  </sheetData>
  <protectedRanges>
    <protectedRange sqref="C6" name="Intervallo2"/>
    <protectedRange sqref="C9:C10" name="Intervallo3"/>
    <protectedRange sqref="A17:B22" name="Intervallo1_1_1_1"/>
    <protectedRange sqref="C17:D22" name="Intervallo2_1_1_1"/>
    <protectedRange sqref="A36:B44 D36:E44" name="Intervallo1_2_2"/>
  </protectedRanges>
  <mergeCells count="25">
    <mergeCell ref="A33:F34"/>
    <mergeCell ref="C45:E45"/>
    <mergeCell ref="A11:B11"/>
    <mergeCell ref="A13:F13"/>
    <mergeCell ref="D11:F11"/>
    <mergeCell ref="A12:F12"/>
    <mergeCell ref="F14:F23"/>
    <mergeCell ref="A8:B8"/>
    <mergeCell ref="A9:B9"/>
    <mergeCell ref="A10:B10"/>
    <mergeCell ref="D8:F8"/>
    <mergeCell ref="D9:F9"/>
    <mergeCell ref="D10:F10"/>
    <mergeCell ref="A5:B5"/>
    <mergeCell ref="A6:B6"/>
    <mergeCell ref="A7:B7"/>
    <mergeCell ref="D5:F5"/>
    <mergeCell ref="D6:F6"/>
    <mergeCell ref="D7:F7"/>
    <mergeCell ref="C1:D1"/>
    <mergeCell ref="A2:C2"/>
    <mergeCell ref="E2:F3"/>
    <mergeCell ref="A3:C3"/>
    <mergeCell ref="A4:B4"/>
    <mergeCell ref="D4:F4"/>
  </mergeCells>
  <dataValidations count="1">
    <dataValidation type="list" allowBlank="1" showInputMessage="1" showErrorMessage="1" sqref="B17:B22">
      <formula1>$A$52:$A$54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workbookViewId="0">
      <selection activeCell="J11" sqref="J11"/>
    </sheetView>
  </sheetViews>
  <sheetFormatPr defaultRowHeight="12.75" x14ac:dyDescent="0.2"/>
  <cols>
    <col min="1" max="1" width="7.7109375" customWidth="1"/>
    <col min="2" max="2" width="28.85546875" customWidth="1"/>
    <col min="3" max="8" width="15.7109375" customWidth="1"/>
    <col min="9" max="9" width="20.7109375" bestFit="1" customWidth="1"/>
    <col min="10" max="10" width="30.7109375" bestFit="1" customWidth="1"/>
    <col min="11" max="11" width="15.140625" customWidth="1"/>
  </cols>
  <sheetData>
    <row r="1" spans="1:16" ht="39.75" customHeight="1" thickBot="1" x14ac:dyDescent="0.25">
      <c r="A1" s="260" t="s">
        <v>115</v>
      </c>
      <c r="B1" s="261"/>
      <c r="C1" s="261"/>
      <c r="D1" s="261"/>
      <c r="E1" s="261"/>
      <c r="F1" s="261"/>
      <c r="G1" s="261"/>
      <c r="H1" s="261"/>
      <c r="I1" s="261"/>
      <c r="J1" s="109"/>
    </row>
    <row r="2" spans="1:16" ht="27" customHeight="1" thickBot="1" x14ac:dyDescent="0.3">
      <c r="A2" s="30"/>
      <c r="B2" s="34" t="s">
        <v>37</v>
      </c>
      <c r="C2" s="249">
        <f>'U1 UNIMIB'!C2:E2</f>
        <v>0</v>
      </c>
      <c r="D2" s="250"/>
      <c r="E2" s="250"/>
      <c r="F2" s="250"/>
      <c r="G2" s="250"/>
      <c r="H2" s="250"/>
      <c r="I2" s="250"/>
      <c r="J2" s="110"/>
    </row>
    <row r="3" spans="1:16" ht="20.100000000000001" customHeight="1" thickBot="1" x14ac:dyDescent="0.3">
      <c r="A3" s="29"/>
      <c r="B3" s="31" t="s">
        <v>36</v>
      </c>
      <c r="C3" s="42" t="s">
        <v>19</v>
      </c>
      <c r="D3" s="32" t="s">
        <v>20</v>
      </c>
      <c r="E3" s="42" t="s">
        <v>21</v>
      </c>
      <c r="F3" s="32" t="s">
        <v>22</v>
      </c>
      <c r="G3" s="42" t="s">
        <v>23</v>
      </c>
      <c r="H3" s="42" t="s">
        <v>24</v>
      </c>
      <c r="I3" s="111" t="s">
        <v>51</v>
      </c>
      <c r="J3" s="115" t="s">
        <v>89</v>
      </c>
    </row>
    <row r="4" spans="1:16" ht="20.100000000000001" customHeight="1" thickBot="1" x14ac:dyDescent="0.3">
      <c r="A4" s="29"/>
      <c r="B4" s="40" t="s">
        <v>61</v>
      </c>
      <c r="C4" s="43">
        <f>'U1 UNIMIB'!B11</f>
        <v>0</v>
      </c>
      <c r="D4" s="44">
        <f>'U1 UNIMIB'!B12</f>
        <v>0</v>
      </c>
      <c r="E4" s="44">
        <f>'U1 UNIMIB'!B13</f>
        <v>0</v>
      </c>
      <c r="F4" s="45">
        <f>'U1 UNIMIB'!B14</f>
        <v>0</v>
      </c>
      <c r="G4" s="44">
        <f>'U1 UNIMIB'!B15</f>
        <v>0</v>
      </c>
      <c r="H4" s="46">
        <f>'U1 UNIMIB'!B16</f>
        <v>0</v>
      </c>
      <c r="I4" s="112">
        <f>SUM(C4:H4)</f>
        <v>0</v>
      </c>
      <c r="J4" s="116">
        <f t="shared" ref="J4:J9" si="0">SUM(D4:H4)</f>
        <v>0</v>
      </c>
    </row>
    <row r="5" spans="1:16" ht="20.100000000000001" customHeight="1" thickBot="1" x14ac:dyDescent="0.3">
      <c r="A5" s="29"/>
      <c r="B5" s="41" t="s">
        <v>25</v>
      </c>
      <c r="C5" s="47">
        <f>U.O.2!C5</f>
        <v>0</v>
      </c>
      <c r="D5" s="48">
        <f>U.O.2!C6</f>
        <v>0</v>
      </c>
      <c r="E5" s="48">
        <f>U.O.2!C7</f>
        <v>0</v>
      </c>
      <c r="F5" s="49">
        <f>U.O.2!C8</f>
        <v>0</v>
      </c>
      <c r="G5" s="48">
        <f>U.O.2!C9</f>
        <v>0</v>
      </c>
      <c r="H5" s="50">
        <f>U.O.2!C10</f>
        <v>0</v>
      </c>
      <c r="I5" s="112">
        <f t="shared" ref="I5:I9" si="1">SUM(C5:H5)</f>
        <v>0</v>
      </c>
      <c r="J5" s="118">
        <f t="shared" si="0"/>
        <v>0</v>
      </c>
    </row>
    <row r="6" spans="1:16" ht="20.100000000000001" customHeight="1" thickBot="1" x14ac:dyDescent="0.3">
      <c r="A6" s="29"/>
      <c r="B6" s="41" t="s">
        <v>26</v>
      </c>
      <c r="C6" s="47">
        <f>U.O.3!C5</f>
        <v>0</v>
      </c>
      <c r="D6" s="48">
        <f>U.O.3!C6</f>
        <v>0</v>
      </c>
      <c r="E6" s="48">
        <f>U.O.3!C7</f>
        <v>0</v>
      </c>
      <c r="F6" s="49">
        <f>U.O.3!C8</f>
        <v>0</v>
      </c>
      <c r="G6" s="48">
        <f>U.O.3!C9</f>
        <v>0</v>
      </c>
      <c r="H6" s="50">
        <f>U.O.3!C10</f>
        <v>0</v>
      </c>
      <c r="I6" s="112">
        <f t="shared" si="1"/>
        <v>0</v>
      </c>
      <c r="J6" s="118">
        <f t="shared" si="0"/>
        <v>0</v>
      </c>
    </row>
    <row r="7" spans="1:16" ht="20.100000000000001" customHeight="1" thickBot="1" x14ac:dyDescent="0.3">
      <c r="A7" s="29"/>
      <c r="B7" s="41" t="s">
        <v>49</v>
      </c>
      <c r="C7" s="47">
        <f>U.O.4!C5</f>
        <v>0</v>
      </c>
      <c r="D7" s="48">
        <f>U.O.4!C6</f>
        <v>0</v>
      </c>
      <c r="E7" s="48">
        <f>U.O.4!C7</f>
        <v>0</v>
      </c>
      <c r="F7" s="49">
        <f>U.O.4!C8</f>
        <v>0</v>
      </c>
      <c r="G7" s="48">
        <f>U.O.4!C9</f>
        <v>0</v>
      </c>
      <c r="H7" s="50">
        <f>U.O.4!C10</f>
        <v>0</v>
      </c>
      <c r="I7" s="112">
        <f t="shared" si="1"/>
        <v>0</v>
      </c>
      <c r="J7" s="120">
        <f t="shared" si="0"/>
        <v>0</v>
      </c>
    </row>
    <row r="8" spans="1:16" ht="20.100000000000001" customHeight="1" thickBot="1" x14ac:dyDescent="0.3">
      <c r="A8" s="29"/>
      <c r="B8" s="41" t="s">
        <v>50</v>
      </c>
      <c r="C8" s="47">
        <f>+U.O.5!C5</f>
        <v>0</v>
      </c>
      <c r="D8" s="99">
        <f>+U.O.5!C6</f>
        <v>0</v>
      </c>
      <c r="E8" s="99">
        <f>+U.O.5!C7</f>
        <v>0</v>
      </c>
      <c r="F8" s="100">
        <f>+U.O.5!C8</f>
        <v>0</v>
      </c>
      <c r="G8" s="99">
        <f>+U.O.5!C9</f>
        <v>0</v>
      </c>
      <c r="H8" s="101">
        <f>+U.O.5!C10</f>
        <v>0</v>
      </c>
      <c r="I8" s="113">
        <f t="shared" ref="I8" si="2">SUM(C8:H8)</f>
        <v>0</v>
      </c>
      <c r="J8" s="119">
        <f t="shared" si="0"/>
        <v>0</v>
      </c>
      <c r="L8" s="262" t="s">
        <v>117</v>
      </c>
      <c r="M8" s="263"/>
      <c r="N8" s="263"/>
      <c r="O8" s="263"/>
      <c r="P8" s="264"/>
    </row>
    <row r="9" spans="1:16" ht="20.100000000000001" customHeight="1" thickBot="1" x14ac:dyDescent="0.3">
      <c r="A9" s="29"/>
      <c r="B9" s="41" t="s">
        <v>83</v>
      </c>
      <c r="C9" s="98">
        <f>+U.O.6!C5</f>
        <v>0</v>
      </c>
      <c r="D9" s="51">
        <f>+U.O.6!C6</f>
        <v>0</v>
      </c>
      <c r="E9" s="51">
        <f>+U.O.6!C7</f>
        <v>0</v>
      </c>
      <c r="F9" s="52">
        <f>+U.O.6!C8</f>
        <v>0</v>
      </c>
      <c r="G9" s="51">
        <f>+U.O.6!C9</f>
        <v>0</v>
      </c>
      <c r="H9" s="53">
        <f>+U.O.6!C10</f>
        <v>0</v>
      </c>
      <c r="I9" s="113">
        <f t="shared" si="1"/>
        <v>0</v>
      </c>
      <c r="J9" s="119">
        <f t="shared" si="0"/>
        <v>0</v>
      </c>
      <c r="L9" s="265"/>
      <c r="M9" s="266"/>
      <c r="N9" s="266"/>
      <c r="O9" s="266"/>
      <c r="P9" s="267"/>
    </row>
    <row r="10" spans="1:16" ht="20.100000000000001" customHeight="1" thickBot="1" x14ac:dyDescent="0.35">
      <c r="A10" s="29"/>
      <c r="B10" s="33" t="s">
        <v>0</v>
      </c>
      <c r="C10" s="103">
        <f t="shared" ref="C10:I10" si="3">SUM(C4:C9)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114">
        <f t="shared" si="3"/>
        <v>0</v>
      </c>
      <c r="J10" s="117">
        <f>SUM(J4:J9)</f>
        <v>0</v>
      </c>
      <c r="K10" s="84" t="str">
        <f>IF(J10&lt;1200000,"ERRORE","")&amp;IF(J10&gt;1700000,"ERRORE","")</f>
        <v>ERRORE</v>
      </c>
      <c r="L10" s="265"/>
      <c r="M10" s="266"/>
      <c r="N10" s="266"/>
      <c r="O10" s="266"/>
      <c r="P10" s="267"/>
    </row>
    <row r="11" spans="1:16" ht="20.100000000000001" customHeight="1" thickBot="1" x14ac:dyDescent="0.25">
      <c r="A11" s="29"/>
      <c r="B11" s="29"/>
      <c r="C11" s="29"/>
      <c r="D11" s="29"/>
      <c r="E11" s="29"/>
      <c r="F11" s="29"/>
      <c r="G11" s="29"/>
      <c r="H11" s="29"/>
      <c r="I11" s="1"/>
      <c r="J11" s="1"/>
      <c r="K11" s="1"/>
      <c r="L11" s="265"/>
      <c r="M11" s="266"/>
      <c r="N11" s="266"/>
      <c r="O11" s="266"/>
      <c r="P11" s="267"/>
    </row>
    <row r="12" spans="1:16" ht="20.100000000000001" customHeight="1" thickBot="1" x14ac:dyDescent="0.25">
      <c r="A12" s="251" t="s">
        <v>110</v>
      </c>
      <c r="B12" s="252"/>
      <c r="C12" s="252"/>
      <c r="D12" s="252"/>
      <c r="E12" s="252"/>
      <c r="F12" s="252"/>
      <c r="G12" s="252"/>
      <c r="H12" s="252"/>
      <c r="I12" s="253"/>
      <c r="J12" s="108"/>
      <c r="K12" s="12"/>
      <c r="L12" s="268"/>
      <c r="M12" s="269"/>
      <c r="N12" s="269"/>
      <c r="O12" s="269"/>
      <c r="P12" s="270"/>
    </row>
    <row r="13" spans="1:16" ht="20.100000000000001" customHeight="1" x14ac:dyDescent="0.2">
      <c r="A13" s="254"/>
      <c r="B13" s="255"/>
      <c r="C13" s="255"/>
      <c r="D13" s="255"/>
      <c r="E13" s="255"/>
      <c r="F13" s="255"/>
      <c r="G13" s="255"/>
      <c r="H13" s="255"/>
      <c r="I13" s="256"/>
      <c r="J13" s="108"/>
      <c r="K13" s="12"/>
      <c r="L13" s="1"/>
    </row>
    <row r="14" spans="1:16" ht="20.100000000000001" customHeight="1" x14ac:dyDescent="0.2">
      <c r="A14" s="254"/>
      <c r="B14" s="255"/>
      <c r="C14" s="255"/>
      <c r="D14" s="255"/>
      <c r="E14" s="255"/>
      <c r="F14" s="255"/>
      <c r="G14" s="255"/>
      <c r="H14" s="255"/>
      <c r="I14" s="256"/>
      <c r="J14" s="108"/>
      <c r="K14" s="12"/>
      <c r="L14" s="1"/>
    </row>
    <row r="15" spans="1:16" ht="20.100000000000001" customHeight="1" x14ac:dyDescent="0.2">
      <c r="A15" s="254"/>
      <c r="B15" s="255"/>
      <c r="C15" s="255"/>
      <c r="D15" s="255"/>
      <c r="E15" s="255"/>
      <c r="F15" s="255"/>
      <c r="G15" s="255"/>
      <c r="H15" s="255"/>
      <c r="I15" s="256"/>
      <c r="J15" s="108"/>
      <c r="K15" s="12"/>
      <c r="L15" s="1"/>
    </row>
    <row r="16" spans="1:16" ht="20.100000000000001" customHeight="1" x14ac:dyDescent="0.2">
      <c r="A16" s="254"/>
      <c r="B16" s="255"/>
      <c r="C16" s="255"/>
      <c r="D16" s="255"/>
      <c r="E16" s="255"/>
      <c r="F16" s="255"/>
      <c r="G16" s="255"/>
      <c r="H16" s="255"/>
      <c r="I16" s="256"/>
      <c r="J16" s="108"/>
      <c r="K16" s="12"/>
      <c r="L16" s="1"/>
    </row>
    <row r="17" spans="1:12" ht="20.100000000000001" customHeight="1" x14ac:dyDescent="0.2">
      <c r="A17" s="254"/>
      <c r="B17" s="255"/>
      <c r="C17" s="255"/>
      <c r="D17" s="255"/>
      <c r="E17" s="255"/>
      <c r="F17" s="255"/>
      <c r="G17" s="255"/>
      <c r="H17" s="255"/>
      <c r="I17" s="256"/>
      <c r="J17" s="108"/>
      <c r="K17" s="12"/>
      <c r="L17" s="1"/>
    </row>
    <row r="18" spans="1:12" ht="20.100000000000001" customHeight="1" x14ac:dyDescent="0.2">
      <c r="A18" s="254"/>
      <c r="B18" s="255"/>
      <c r="C18" s="255"/>
      <c r="D18" s="255"/>
      <c r="E18" s="255"/>
      <c r="F18" s="255"/>
      <c r="G18" s="255"/>
      <c r="H18" s="255"/>
      <c r="I18" s="256"/>
      <c r="J18" s="108"/>
      <c r="K18" s="12"/>
      <c r="L18" s="1"/>
    </row>
    <row r="19" spans="1:12" ht="20.100000000000001" customHeight="1" x14ac:dyDescent="0.2">
      <c r="A19" s="254"/>
      <c r="B19" s="255"/>
      <c r="C19" s="255"/>
      <c r="D19" s="255"/>
      <c r="E19" s="255"/>
      <c r="F19" s="255"/>
      <c r="G19" s="255"/>
      <c r="H19" s="255"/>
      <c r="I19" s="256"/>
      <c r="J19" s="108"/>
      <c r="K19" s="12"/>
      <c r="L19" s="1"/>
    </row>
    <row r="20" spans="1:12" ht="15.75" thickBot="1" x14ac:dyDescent="0.25">
      <c r="A20" s="257"/>
      <c r="B20" s="258"/>
      <c r="C20" s="258"/>
      <c r="D20" s="258"/>
      <c r="E20" s="258"/>
      <c r="F20" s="258"/>
      <c r="G20" s="258"/>
      <c r="H20" s="258"/>
      <c r="I20" s="259"/>
      <c r="J20" s="108"/>
      <c r="K20" s="12"/>
      <c r="L20" s="1"/>
    </row>
    <row r="21" spans="1:12" x14ac:dyDescent="0.2">
      <c r="I21" s="1"/>
      <c r="J21" s="1"/>
      <c r="K21" s="1"/>
      <c r="L21" s="1"/>
    </row>
    <row r="22" spans="1:12" x14ac:dyDescent="0.2">
      <c r="I22" s="1"/>
      <c r="J22" s="1"/>
      <c r="K22" s="1"/>
      <c r="L22" s="1"/>
    </row>
    <row r="23" spans="1:12" x14ac:dyDescent="0.2">
      <c r="K23" s="1"/>
      <c r="L23" s="1"/>
    </row>
    <row r="24" spans="1:12" x14ac:dyDescent="0.2">
      <c r="K24" s="1"/>
      <c r="L24" s="1"/>
    </row>
  </sheetData>
  <mergeCells count="4">
    <mergeCell ref="C2:I2"/>
    <mergeCell ref="A12:I20"/>
    <mergeCell ref="A1:I1"/>
    <mergeCell ref="L8:P12"/>
  </mergeCells>
  <phoneticPr fontId="0" type="noConversion"/>
  <pageMargins left="0.7" right="0.7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workbookViewId="0">
      <selection activeCell="G1" sqref="G1"/>
    </sheetView>
  </sheetViews>
  <sheetFormatPr defaultRowHeight="12.75" x14ac:dyDescent="0.2"/>
  <cols>
    <col min="2" max="2" width="23.5703125" customWidth="1"/>
    <col min="3" max="3" width="18.28515625" customWidth="1"/>
    <col min="6" max="6" width="11.7109375" customWidth="1"/>
  </cols>
  <sheetData>
    <row r="2" spans="2:12" ht="15.75" thickBot="1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6.5" thickBot="1" x14ac:dyDescent="0.3">
      <c r="B3" s="122"/>
      <c r="C3" s="122"/>
      <c r="D3" s="289" t="s">
        <v>92</v>
      </c>
      <c r="E3" s="290"/>
      <c r="F3" s="290"/>
      <c r="G3" s="289" t="s">
        <v>93</v>
      </c>
      <c r="H3" s="290"/>
      <c r="I3" s="291"/>
      <c r="J3" s="290" t="s">
        <v>94</v>
      </c>
      <c r="K3" s="290"/>
      <c r="L3" s="291"/>
    </row>
    <row r="4" spans="2:12" x14ac:dyDescent="0.2">
      <c r="B4" s="281" t="s">
        <v>95</v>
      </c>
      <c r="C4" s="279" t="s">
        <v>96</v>
      </c>
      <c r="D4" s="281" t="s">
        <v>97</v>
      </c>
      <c r="E4" s="283" t="s">
        <v>98</v>
      </c>
      <c r="F4" s="279" t="s">
        <v>99</v>
      </c>
      <c r="G4" s="281" t="s">
        <v>97</v>
      </c>
      <c r="H4" s="283" t="s">
        <v>98</v>
      </c>
      <c r="I4" s="279" t="s">
        <v>99</v>
      </c>
      <c r="J4" s="281" t="s">
        <v>97</v>
      </c>
      <c r="K4" s="283" t="s">
        <v>98</v>
      </c>
      <c r="L4" s="285" t="s">
        <v>99</v>
      </c>
    </row>
    <row r="5" spans="2:12" ht="13.5" thickBot="1" x14ac:dyDescent="0.25">
      <c r="B5" s="282"/>
      <c r="C5" s="280"/>
      <c r="D5" s="282"/>
      <c r="E5" s="284"/>
      <c r="F5" s="280"/>
      <c r="G5" s="282"/>
      <c r="H5" s="284"/>
      <c r="I5" s="280"/>
      <c r="J5" s="282"/>
      <c r="K5" s="284"/>
      <c r="L5" s="286"/>
    </row>
    <row r="6" spans="2:12" ht="15" x14ac:dyDescent="0.2">
      <c r="B6" s="287" t="s">
        <v>100</v>
      </c>
      <c r="C6" s="288"/>
      <c r="D6" s="123"/>
      <c r="E6" s="124"/>
      <c r="F6" s="125"/>
      <c r="G6" s="123"/>
      <c r="H6" s="124"/>
      <c r="I6" s="126"/>
      <c r="J6" s="127"/>
      <c r="K6" s="124"/>
      <c r="L6" s="126"/>
    </row>
    <row r="7" spans="2:12" ht="15" x14ac:dyDescent="0.2">
      <c r="B7" s="128" t="s">
        <v>101</v>
      </c>
      <c r="C7" s="129" t="s">
        <v>102</v>
      </c>
      <c r="D7" s="130"/>
      <c r="E7" s="131"/>
      <c r="F7" s="132"/>
      <c r="G7" s="130"/>
      <c r="H7" s="131"/>
      <c r="I7" s="133"/>
      <c r="J7" s="134"/>
      <c r="K7" s="131"/>
      <c r="L7" s="133"/>
    </row>
    <row r="8" spans="2:12" ht="15" x14ac:dyDescent="0.2">
      <c r="B8" s="128" t="s">
        <v>101</v>
      </c>
      <c r="C8" s="129" t="s">
        <v>103</v>
      </c>
      <c r="D8" s="130"/>
      <c r="E8" s="131"/>
      <c r="F8" s="132"/>
      <c r="G8" s="130"/>
      <c r="H8" s="131"/>
      <c r="I8" s="133"/>
      <c r="J8" s="134"/>
      <c r="K8" s="131"/>
      <c r="L8" s="133"/>
    </row>
    <row r="9" spans="2:12" ht="15.75" thickBot="1" x14ac:dyDescent="0.25">
      <c r="B9" s="135" t="s">
        <v>104</v>
      </c>
      <c r="C9" s="136" t="s">
        <v>105</v>
      </c>
      <c r="D9" s="137"/>
      <c r="E9" s="138"/>
      <c r="F9" s="139"/>
      <c r="G9" s="137"/>
      <c r="H9" s="138"/>
      <c r="I9" s="140"/>
      <c r="J9" s="141"/>
      <c r="K9" s="138"/>
      <c r="L9" s="140"/>
    </row>
    <row r="10" spans="2:12" ht="15" x14ac:dyDescent="0.2">
      <c r="B10" s="287" t="s">
        <v>106</v>
      </c>
      <c r="C10" s="288"/>
      <c r="D10" s="123"/>
      <c r="E10" s="124"/>
      <c r="F10" s="125"/>
      <c r="G10" s="123"/>
      <c r="H10" s="124"/>
      <c r="I10" s="126"/>
      <c r="J10" s="127"/>
      <c r="K10" s="124"/>
      <c r="L10" s="126"/>
    </row>
    <row r="11" spans="2:12" ht="15" x14ac:dyDescent="0.2">
      <c r="B11" s="128" t="s">
        <v>107</v>
      </c>
      <c r="C11" s="129" t="s">
        <v>102</v>
      </c>
      <c r="D11" s="130"/>
      <c r="E11" s="131"/>
      <c r="F11" s="132"/>
      <c r="G11" s="130"/>
      <c r="H11" s="131"/>
      <c r="I11" s="133"/>
      <c r="J11" s="134"/>
      <c r="K11" s="131"/>
      <c r="L11" s="133"/>
    </row>
    <row r="12" spans="2:12" ht="15" x14ac:dyDescent="0.2">
      <c r="B12" s="128" t="s">
        <v>107</v>
      </c>
      <c r="C12" s="129" t="s">
        <v>103</v>
      </c>
      <c r="D12" s="130"/>
      <c r="E12" s="131"/>
      <c r="F12" s="132"/>
      <c r="G12" s="130"/>
      <c r="H12" s="131"/>
      <c r="I12" s="133"/>
      <c r="J12" s="134"/>
      <c r="K12" s="131"/>
      <c r="L12" s="133"/>
    </row>
    <row r="13" spans="2:12" ht="15.75" thickBot="1" x14ac:dyDescent="0.25">
      <c r="B13" s="135" t="s">
        <v>104</v>
      </c>
      <c r="C13" s="136" t="s">
        <v>105</v>
      </c>
      <c r="D13" s="137"/>
      <c r="E13" s="138"/>
      <c r="F13" s="139"/>
      <c r="G13" s="137"/>
      <c r="H13" s="138"/>
      <c r="I13" s="140"/>
      <c r="J13" s="141"/>
      <c r="K13" s="138"/>
      <c r="L13" s="140"/>
    </row>
    <row r="14" spans="2:12" ht="15" x14ac:dyDescent="0.2">
      <c r="B14" s="271" t="s">
        <v>108</v>
      </c>
      <c r="C14" s="272"/>
      <c r="D14" s="142"/>
      <c r="E14" s="143"/>
      <c r="F14" s="144"/>
      <c r="G14" s="142"/>
      <c r="H14" s="143"/>
      <c r="I14" s="145"/>
      <c r="J14" s="146"/>
      <c r="K14" s="143"/>
      <c r="L14" s="145"/>
    </row>
    <row r="15" spans="2:12" ht="15" x14ac:dyDescent="0.2">
      <c r="B15" s="128" t="s">
        <v>109</v>
      </c>
      <c r="C15" s="129" t="s">
        <v>102</v>
      </c>
      <c r="D15" s="130"/>
      <c r="E15" s="131"/>
      <c r="F15" s="132"/>
      <c r="G15" s="130"/>
      <c r="H15" s="131"/>
      <c r="I15" s="133"/>
      <c r="J15" s="134"/>
      <c r="K15" s="131"/>
      <c r="L15" s="133"/>
    </row>
    <row r="16" spans="2:12" ht="15" x14ac:dyDescent="0.2">
      <c r="B16" s="128" t="s">
        <v>109</v>
      </c>
      <c r="C16" s="129" t="s">
        <v>103</v>
      </c>
      <c r="D16" s="130"/>
      <c r="E16" s="131"/>
      <c r="F16" s="132"/>
      <c r="G16" s="130"/>
      <c r="H16" s="131"/>
      <c r="I16" s="133"/>
      <c r="J16" s="134"/>
      <c r="K16" s="131"/>
      <c r="L16" s="133"/>
    </row>
    <row r="17" spans="2:12" ht="15.75" thickBot="1" x14ac:dyDescent="0.25">
      <c r="B17" s="135" t="s">
        <v>104</v>
      </c>
      <c r="C17" s="136" t="s">
        <v>105</v>
      </c>
      <c r="D17" s="137"/>
      <c r="E17" s="138"/>
      <c r="F17" s="139"/>
      <c r="G17" s="137"/>
      <c r="H17" s="138"/>
      <c r="I17" s="140"/>
      <c r="J17" s="141"/>
      <c r="K17" s="138"/>
      <c r="L17" s="140"/>
    </row>
    <row r="18" spans="2:12" ht="15.75" thickBot="1" x14ac:dyDescent="0.25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2:12" x14ac:dyDescent="0.2">
      <c r="B19" s="273" t="s">
        <v>111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5"/>
    </row>
    <row r="20" spans="2:12" ht="33" customHeight="1" thickBot="1" x14ac:dyDescent="0.25">
      <c r="B20" s="276"/>
      <c r="C20" s="277"/>
      <c r="D20" s="277"/>
      <c r="E20" s="277"/>
      <c r="F20" s="277"/>
      <c r="G20" s="277"/>
      <c r="H20" s="277"/>
      <c r="I20" s="277"/>
      <c r="J20" s="277"/>
      <c r="K20" s="277"/>
      <c r="L20" s="278"/>
    </row>
    <row r="21" spans="2:12" ht="15" x14ac:dyDescent="0.2"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</sheetData>
  <mergeCells count="18">
    <mergeCell ref="D3:F3"/>
    <mergeCell ref="G3:I3"/>
    <mergeCell ref="J3:L3"/>
    <mergeCell ref="B4:B5"/>
    <mergeCell ref="C4:C5"/>
    <mergeCell ref="D4:D5"/>
    <mergeCell ref="E4:E5"/>
    <mergeCell ref="F4:F5"/>
    <mergeCell ref="G4:G5"/>
    <mergeCell ref="H4:H5"/>
    <mergeCell ref="B14:C14"/>
    <mergeCell ref="B19:L20"/>
    <mergeCell ref="I4:I5"/>
    <mergeCell ref="J4:J5"/>
    <mergeCell ref="K4:K5"/>
    <mergeCell ref="L4:L5"/>
    <mergeCell ref="B6:C6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U1 UNIMIB</vt:lpstr>
      <vt:lpstr>U.O.2</vt:lpstr>
      <vt:lpstr>U.O.3</vt:lpstr>
      <vt:lpstr>U.O.4</vt:lpstr>
      <vt:lpstr>U.O.5</vt:lpstr>
      <vt:lpstr>U.O.6</vt:lpstr>
      <vt:lpstr>Budget complessivo Progetto 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federica.besana@unimib.it</cp:lastModifiedBy>
  <cp:lastPrinted>2018-01-16T11:03:49Z</cp:lastPrinted>
  <dcterms:created xsi:type="dcterms:W3CDTF">2005-10-14T13:10:30Z</dcterms:created>
  <dcterms:modified xsi:type="dcterms:W3CDTF">2026-04-22T14:23:34Z</dcterms:modified>
</cp:coreProperties>
</file>