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unimibit-my.sharepoint.com/personal/federica_besana_unimib_it/Documents/Desktop/"/>
    </mc:Choice>
  </mc:AlternateContent>
  <xr:revisionPtr revIDLastSave="0" documentId="8_{54B72429-B337-4EDA-B7C2-0AA5166858B2}" xr6:coauthVersionLast="47" xr6:coauthVersionMax="47" xr10:uidLastSave="{00000000-0000-0000-0000-000000000000}"/>
  <bookViews>
    <workbookView xWindow="-108" yWindow="-108" windowWidth="23256" windowHeight="12456" activeTab="6" xr2:uid="{00000000-000D-0000-FFFF-FFFF00000000}"/>
  </bookViews>
  <sheets>
    <sheet name="U1 UNIMIB" sheetId="1" r:id="rId1"/>
    <sheet name="U.O.2" sheetId="2" r:id="rId2"/>
    <sheet name="U.O.3" sheetId="3" r:id="rId3"/>
    <sheet name="U.O.4" sheetId="4" r:id="rId4"/>
    <sheet name="U.O.5" sheetId="5" r:id="rId5"/>
    <sheet name="U.O.6" sheetId="6" r:id="rId6"/>
    <sheet name="Budget complessivo Progetto " sheetId="7" r:id="rId7"/>
    <sheet name="GANTT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2" roundtripDataChecksum="PV+kzdcIEQ+GBggctcP1O17CJd0kPtai/fI8dAg2XlM="/>
    </ext>
  </extLst>
</workbook>
</file>

<file path=xl/calcChain.xml><?xml version="1.0" encoding="utf-8"?>
<calcChain xmlns="http://schemas.openxmlformats.org/spreadsheetml/2006/main">
  <c r="C18" i="4" l="1"/>
  <c r="C19" i="4"/>
  <c r="E19" i="4" s="1"/>
  <c r="C20" i="4"/>
  <c r="E20" i="4" s="1"/>
  <c r="C21" i="4"/>
  <c r="E21" i="4" s="1"/>
  <c r="C22" i="4"/>
  <c r="E22" i="4" s="1"/>
  <c r="C17" i="4"/>
  <c r="C45" i="1"/>
  <c r="C46" i="1"/>
  <c r="E46" i="1" s="1"/>
  <c r="C47" i="1"/>
  <c r="C48" i="1"/>
  <c r="E48" i="1" s="1"/>
  <c r="C49" i="1"/>
  <c r="E49" i="1" s="1"/>
  <c r="C44" i="1"/>
  <c r="E44" i="1" s="1"/>
  <c r="E45" i="1"/>
  <c r="H9" i="7"/>
  <c r="G9" i="7"/>
  <c r="H8" i="7"/>
  <c r="G8" i="7"/>
  <c r="H7" i="7"/>
  <c r="G7" i="7"/>
  <c r="H6" i="7"/>
  <c r="G6" i="7"/>
  <c r="H5" i="7"/>
  <c r="G5" i="7"/>
  <c r="H4" i="7"/>
  <c r="G4" i="7"/>
  <c r="C2" i="7"/>
  <c r="B45" i="6"/>
  <c r="F44" i="6"/>
  <c r="F43" i="6"/>
  <c r="F42" i="6"/>
  <c r="F41" i="6"/>
  <c r="F40" i="6"/>
  <c r="F39" i="6"/>
  <c r="F38" i="6"/>
  <c r="F37" i="6"/>
  <c r="F36" i="6"/>
  <c r="D30" i="6"/>
  <c r="C22" i="6"/>
  <c r="E22" i="6" s="1"/>
  <c r="C21" i="6"/>
  <c r="E21" i="6" s="1"/>
  <c r="C20" i="6"/>
  <c r="E20" i="6" s="1"/>
  <c r="C19" i="6"/>
  <c r="E19" i="6" s="1"/>
  <c r="C18" i="6"/>
  <c r="E18" i="6" s="1"/>
  <c r="C17" i="6"/>
  <c r="E17" i="6" s="1"/>
  <c r="M11" i="6"/>
  <c r="P9" i="6"/>
  <c r="P8" i="6"/>
  <c r="P6" i="6"/>
  <c r="C6" i="6"/>
  <c r="D9" i="7" s="1"/>
  <c r="P5" i="6"/>
  <c r="N5" i="6"/>
  <c r="N10" i="6" s="1"/>
  <c r="P10" i="6" s="1"/>
  <c r="B45" i="5"/>
  <c r="F44" i="5"/>
  <c r="F43" i="5"/>
  <c r="F42" i="5"/>
  <c r="F41" i="5"/>
  <c r="F40" i="5"/>
  <c r="F39" i="5"/>
  <c r="F38" i="5"/>
  <c r="F37" i="5"/>
  <c r="F36" i="5"/>
  <c r="D30" i="5"/>
  <c r="C6" i="5" s="1"/>
  <c r="C22" i="5"/>
  <c r="E22" i="5" s="1"/>
  <c r="C21" i="5"/>
  <c r="E21" i="5" s="1"/>
  <c r="C20" i="5"/>
  <c r="E20" i="5" s="1"/>
  <c r="C19" i="5"/>
  <c r="E19" i="5" s="1"/>
  <c r="C18" i="5"/>
  <c r="E18" i="5" s="1"/>
  <c r="C17" i="5"/>
  <c r="E17" i="5" s="1"/>
  <c r="M11" i="5"/>
  <c r="P9" i="5"/>
  <c r="P8" i="5"/>
  <c r="P6" i="5"/>
  <c r="N5" i="5"/>
  <c r="N10" i="5" s="1"/>
  <c r="P10" i="5" s="1"/>
  <c r="B45" i="4"/>
  <c r="F44" i="4"/>
  <c r="F43" i="4"/>
  <c r="F42" i="4"/>
  <c r="F41" i="4"/>
  <c r="F40" i="4"/>
  <c r="F39" i="4"/>
  <c r="F38" i="4"/>
  <c r="F37" i="4"/>
  <c r="F36" i="4"/>
  <c r="D30" i="4"/>
  <c r="C6" i="4" s="1"/>
  <c r="D7" i="7" s="1"/>
  <c r="M11" i="4"/>
  <c r="P9" i="4"/>
  <c r="P8" i="4"/>
  <c r="P6" i="4"/>
  <c r="N5" i="4"/>
  <c r="P5" i="4" s="1"/>
  <c r="B45" i="3"/>
  <c r="F44" i="3"/>
  <c r="F43" i="3"/>
  <c r="F42" i="3"/>
  <c r="F41" i="3"/>
  <c r="F40" i="3"/>
  <c r="F39" i="3"/>
  <c r="F38" i="3"/>
  <c r="F37" i="3"/>
  <c r="F36" i="3"/>
  <c r="D30" i="3"/>
  <c r="C6" i="3" s="1"/>
  <c r="C22" i="3"/>
  <c r="E22" i="3" s="1"/>
  <c r="C21" i="3"/>
  <c r="E21" i="3" s="1"/>
  <c r="C20" i="3"/>
  <c r="E20" i="3" s="1"/>
  <c r="C19" i="3"/>
  <c r="E19" i="3" s="1"/>
  <c r="C18" i="3"/>
  <c r="E18" i="3" s="1"/>
  <c r="C17" i="3"/>
  <c r="E17" i="3" s="1"/>
  <c r="M11" i="3"/>
  <c r="P9" i="3"/>
  <c r="P8" i="3"/>
  <c r="P6" i="3"/>
  <c r="N5" i="3"/>
  <c r="N10" i="3" s="1"/>
  <c r="P10" i="3" s="1"/>
  <c r="B45" i="2"/>
  <c r="F44" i="2"/>
  <c r="F43" i="2"/>
  <c r="F42" i="2"/>
  <c r="F41" i="2"/>
  <c r="F40" i="2"/>
  <c r="F39" i="2"/>
  <c r="F38" i="2"/>
  <c r="F37" i="2"/>
  <c r="F36" i="2"/>
  <c r="F45" i="2" s="1"/>
  <c r="C8" i="2" s="1"/>
  <c r="F5" i="7" s="1"/>
  <c r="D30" i="2"/>
  <c r="C6" i="2" s="1"/>
  <c r="D5" i="7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M11" i="2"/>
  <c r="N5" i="2" s="1"/>
  <c r="P9" i="2"/>
  <c r="P8" i="2"/>
  <c r="P6" i="2"/>
  <c r="B72" i="1"/>
  <c r="F71" i="1"/>
  <c r="F70" i="1"/>
  <c r="F69" i="1"/>
  <c r="F68" i="1"/>
  <c r="F67" i="1"/>
  <c r="F66" i="1"/>
  <c r="F65" i="1"/>
  <c r="F64" i="1"/>
  <c r="F63" i="1"/>
  <c r="D57" i="1"/>
  <c r="B12" i="1" s="1"/>
  <c r="E47" i="1"/>
  <c r="P5" i="2" l="1"/>
  <c r="N10" i="2"/>
  <c r="P10" i="2" s="1"/>
  <c r="N10" i="4"/>
  <c r="P10" i="4" s="1"/>
  <c r="F45" i="5"/>
  <c r="C8" i="5" s="1"/>
  <c r="F8" i="7" s="1"/>
  <c r="F45" i="6"/>
  <c r="C8" i="6" s="1"/>
  <c r="F9" i="7" s="1"/>
  <c r="F45" i="4"/>
  <c r="C8" i="4" s="1"/>
  <c r="F7" i="7" s="1"/>
  <c r="G10" i="7"/>
  <c r="F72" i="1"/>
  <c r="B14" i="1" s="1"/>
  <c r="F4" i="7" s="1"/>
  <c r="F10" i="7" s="1"/>
  <c r="H10" i="7"/>
  <c r="F45" i="3"/>
  <c r="C8" i="3" s="1"/>
  <c r="F6" i="7" s="1"/>
  <c r="E23" i="6"/>
  <c r="C5" i="6" s="1"/>
  <c r="C7" i="6" s="1"/>
  <c r="C11" i="6" s="1"/>
  <c r="E23" i="4"/>
  <c r="C5" i="4" s="1"/>
  <c r="C7" i="4" s="1"/>
  <c r="D6" i="7"/>
  <c r="C9" i="7"/>
  <c r="E23" i="5"/>
  <c r="C5" i="5" s="1"/>
  <c r="D8" i="7"/>
  <c r="E23" i="3"/>
  <c r="C5" i="3" s="1"/>
  <c r="E23" i="2"/>
  <c r="C5" i="2" s="1"/>
  <c r="E50" i="1"/>
  <c r="B11" i="1" s="1"/>
  <c r="D4" i="7"/>
  <c r="C7" i="7"/>
  <c r="P7" i="4"/>
  <c r="P11" i="4" s="1"/>
  <c r="P7" i="2"/>
  <c r="P11" i="2" s="1"/>
  <c r="P7" i="6"/>
  <c r="P11" i="6" s="1"/>
  <c r="P5" i="3"/>
  <c r="P5" i="5"/>
  <c r="C11" i="4" l="1"/>
  <c r="C4" i="7"/>
  <c r="B13" i="1"/>
  <c r="B17" i="1" s="1"/>
  <c r="C8" i="7"/>
  <c r="C7" i="5"/>
  <c r="P7" i="3"/>
  <c r="P11" i="3" s="1"/>
  <c r="C5" i="7"/>
  <c r="C7" i="2"/>
  <c r="C11" i="2" s="1"/>
  <c r="P7" i="5"/>
  <c r="P11" i="5" s="1"/>
  <c r="E9" i="7"/>
  <c r="J9" i="7" s="1"/>
  <c r="D2" i="6"/>
  <c r="D3" i="6" s="1"/>
  <c r="E7" i="7"/>
  <c r="J7" i="7" s="1"/>
  <c r="D2" i="4"/>
  <c r="D3" i="4" s="1"/>
  <c r="D10" i="7"/>
  <c r="C6" i="7"/>
  <c r="C7" i="3"/>
  <c r="I9" i="7" l="1"/>
  <c r="D2" i="2"/>
  <c r="D3" i="2" s="1"/>
  <c r="E5" i="7"/>
  <c r="J5" i="7" s="1"/>
  <c r="I7" i="7"/>
  <c r="E6" i="7"/>
  <c r="J6" i="7" s="1"/>
  <c r="D2" i="3"/>
  <c r="D3" i="3" s="1"/>
  <c r="E8" i="7"/>
  <c r="J8" i="7" s="1"/>
  <c r="D2" i="5"/>
  <c r="D3" i="5" s="1"/>
  <c r="E4" i="7"/>
  <c r="I4" i="7" s="1"/>
  <c r="C7" i="1"/>
  <c r="C8" i="1" s="1"/>
  <c r="C11" i="3"/>
  <c r="C11" i="5"/>
  <c r="C10" i="7"/>
  <c r="I6" i="7" l="1"/>
  <c r="I5" i="7"/>
  <c r="E10" i="7"/>
  <c r="J4" i="7"/>
  <c r="J10" i="7" s="1"/>
  <c r="K10" i="7" s="1"/>
  <c r="I8" i="7"/>
  <c r="I10" i="7" l="1"/>
</calcChain>
</file>

<file path=xl/sharedStrings.xml><?xml version="1.0" encoding="utf-8"?>
<sst xmlns="http://schemas.openxmlformats.org/spreadsheetml/2006/main" count="410" uniqueCount="171">
  <si>
    <t>BUDGET PROGETTO - PRIN 2026 HYBRID</t>
  </si>
  <si>
    <t>Compilare esclusivamente i campi colorati in azzurro                                            
(quelli in bianco sono calcolati automaticamente dal sistema)</t>
  </si>
  <si>
    <t>Titolo del progetto/Acronimo</t>
  </si>
  <si>
    <t>DATI PI UNIMIB</t>
  </si>
  <si>
    <t>Nome</t>
  </si>
  <si>
    <t>Cognome</t>
  </si>
  <si>
    <t>Dipartimento</t>
  </si>
  <si>
    <t>Finanziamento richiesto al MUR</t>
  </si>
  <si>
    <t>Costo Totale dell'U.O. UNIMIB</t>
  </si>
  <si>
    <t>Voci di spesa </t>
  </si>
  <si>
    <t>Importo</t>
  </si>
  <si>
    <t>Note</t>
  </si>
  <si>
    <r>
      <rPr>
        <sz val="12"/>
        <color rgb="FF002060"/>
        <rFont val="Arial"/>
      </rPr>
      <t xml:space="preserve">Voce A.1
</t>
    </r>
    <r>
      <rPr>
        <b/>
        <sz val="12"/>
        <color rgb="FF002060"/>
        <rFont val="Arial"/>
      </rPr>
      <t xml:space="preserve">Personale di ruolo </t>
    </r>
  </si>
  <si>
    <r>
      <rPr>
        <b/>
        <sz val="12"/>
        <color rgb="FF002060"/>
        <rFont val="Arial"/>
      </rPr>
      <t>Compilare la Tabella sottostante: "Costi del personale di Ruolo</t>
    </r>
    <r>
      <rPr>
        <sz val="12"/>
        <color rgb="FF002060"/>
        <rFont val="Arial"/>
      </rPr>
      <t xml:space="preserve">". I risultati verranno riportati nella Voce A.1. </t>
    </r>
    <r>
      <rPr>
        <u/>
        <sz val="12"/>
        <color rgb="FF002060"/>
        <rFont val="Arial"/>
      </rPr>
      <t>TIPOLOGIE DI CONTRATTI AMMESSI</t>
    </r>
    <r>
      <rPr>
        <sz val="12"/>
        <color rgb="FF002060"/>
        <rFont val="Arial"/>
      </rPr>
      <t>: professore/ricercatore di ruolo a tempo indeterminato; ricercatore a tempo determinato di cui all'art. 24 della legge 30 dicembre 2010, n. 240 e ss.mm.ii., il cui contratto non gravi su fondi vincolati a specifici progetti, già oggetto di finanziamento pubblico</t>
    </r>
  </si>
  <si>
    <r>
      <rPr>
        <sz val="12"/>
        <color rgb="FF002060"/>
        <rFont val="Arial"/>
      </rPr>
      <t xml:space="preserve">Voce A.2.1
</t>
    </r>
    <r>
      <rPr>
        <b/>
        <sz val="12"/>
        <color rgb="FF002060"/>
        <rFont val="Arial"/>
      </rPr>
      <t>Costo dei contratti del personale non dipendente da reclutare appositamente</t>
    </r>
  </si>
  <si>
    <r>
      <rPr>
        <sz val="12"/>
        <color rgb="FF002060"/>
        <rFont val="Arial"/>
      </rPr>
      <t xml:space="preserve">Voce B
</t>
    </r>
    <r>
      <rPr>
        <b/>
        <sz val="12"/>
        <color rgb="FF002060"/>
        <rFont val="Arial"/>
      </rPr>
      <t>Spese generali (45% delle spese di personale A.1+A2.1)</t>
    </r>
  </si>
  <si>
    <t>Pari al 45% forfettario del totale delle voci relative al personale (A.1+A.2.1)</t>
  </si>
  <si>
    <r>
      <rPr>
        <sz val="12"/>
        <color rgb="FF002060"/>
        <rFont val="Arial"/>
      </rPr>
      <t xml:space="preserve">Voce C
</t>
    </r>
    <r>
      <rPr>
        <b/>
        <sz val="12"/>
        <color rgb="FF002060"/>
        <rFont val="Arial"/>
      </rPr>
      <t>Attrezzature, strumentazioni e prodotti software</t>
    </r>
  </si>
  <si>
    <t>Inserire il costo imputabile al progetto utilizzando la tabella "Calcolo costi di ammortamento" (vedi sotto)</t>
  </si>
  <si>
    <r>
      <rPr>
        <sz val="12"/>
        <color rgb="FF002060"/>
        <rFont val="Arial"/>
      </rPr>
      <t xml:space="preserve">Voce D
</t>
    </r>
    <r>
      <rPr>
        <b/>
        <sz val="12"/>
        <color rgb="FF002060"/>
        <rFont val="Arial"/>
      </rPr>
      <t xml:space="preserve">Servizi di consulenza e simili - Diritti di licenza, know-how e brevetti </t>
    </r>
  </si>
  <si>
    <r>
      <rPr>
        <sz val="12"/>
        <color rgb="FF002060"/>
        <rFont val="Arial"/>
      </rPr>
      <t xml:space="preserve">Inserire i costi di tutte le attività di ricerca non reperibili in Ateneo e che quindi verranno commissionate dall’unità di ricerca e svolte da terzi affidatari: d.a) Consulenze scientifiche e/o collaborazioni scientifiche; d.b) Prestazioni di servizi di tipo non scientifico rese da persone fisiche o da soggetti aventi personalità giuridica; d.c) sub-unità; d.d) Diritti licenza, know-how e brevetti
</t>
    </r>
    <r>
      <rPr>
        <b/>
        <sz val="12"/>
        <color rgb="FF002060"/>
        <rFont val="Arial"/>
      </rPr>
      <t>Per la sub-unità è necessario il dettaglio dei costi che giustifichi l’importo complessivo imputato al progetto (voci ammissibili A.2.1, B, C, D ed E)</t>
    </r>
  </si>
  <si>
    <r>
      <rPr>
        <sz val="12"/>
        <color rgb="FF002060"/>
        <rFont val="Arial"/>
      </rPr>
      <t xml:space="preserve">Voce E
</t>
    </r>
    <r>
      <rPr>
        <b/>
        <sz val="12"/>
        <color rgb="FF002060"/>
        <rFont val="Arial"/>
      </rPr>
      <t>Altri costi di esercizio (materiali - missioni all'estero, organizzazione e partecipazione convegni e congressi - pubblicazioni scientifiche - open access e open data)</t>
    </r>
  </si>
  <si>
    <r>
      <rPr>
        <sz val="12"/>
        <color rgb="FF002060"/>
        <rFont val="Arial"/>
      </rPr>
      <t xml:space="preserve">Inserire i costi di acquisto di: materie prime; componenti, semilavorati, prodotti chimici e reagenti; missioni all’estero; partecipazione a seminari, congressi, convegni, workshop, mostre e fiere in Italia (iscrizione e materiale didattico) e all’estero (iscrizione, materiale didattico, viaggio, vitto e alloggio); organizzazione, presso la sede dell’unità di ricerca, di seminari, congressi, convegni, workshop </t>
    </r>
    <r>
      <rPr>
        <i/>
        <sz val="12"/>
        <color rgb="FF002060"/>
        <rFont val="Arial"/>
      </rPr>
      <t>(esclusi gadget, spese di rappresentanza, cene sociali, viaggio, vitto e alloggio di partecipanti diversi dai relatori)</t>
    </r>
    <r>
      <rPr>
        <sz val="12"/>
        <color rgb="FF002060"/>
        <rFont val="Arial"/>
      </rPr>
      <t xml:space="preserve">; pubblicazione di libri e/o di articoli su riviste scientifiche e di settore attinenti all’oggetto della ricerca </t>
    </r>
    <r>
      <rPr>
        <i/>
        <sz val="12"/>
        <color rgb="FF002060"/>
        <rFont val="Arial"/>
      </rPr>
      <t>(solo per autori del gruppo di ricerca)</t>
    </r>
    <r>
      <rPr>
        <sz val="12"/>
        <color rgb="FF002060"/>
        <rFont val="Arial"/>
      </rPr>
      <t>; oneri relativi a open access e open data.</t>
    </r>
  </si>
  <si>
    <t>TOTALE</t>
  </si>
  <si>
    <t>Compilare esclusivamente i campi colorati in azzurro                             
(quelli in bianco sono calcolati automaticamente dal sitema)</t>
  </si>
  <si>
    <t>DIPARTIMENTO DI GIURISPRUDENZA</t>
  </si>
  <si>
    <t>DIPARTIMENTO DI BIOTECNOLOGIE E BIOSCIENZE</t>
  </si>
  <si>
    <t>DIPARTIMENTO DI MEDICINA E CHIRURGIA</t>
  </si>
  <si>
    <t>DIPARTIMENTO DI ECONOMIA, METODI QUANTITATIVI E STRATEGIE DI IMPRESA</t>
  </si>
  <si>
    <t>DIPARTIMENTO DI FISICA "GIUSEPPE OCCHIALINI"</t>
  </si>
  <si>
    <t>DIPARTIMENTO DI INFORMATICA, SISTEMISTICA E COMUNICAZIONE</t>
  </si>
  <si>
    <t>DIPARTIMENTO DI MATEMATICA E APPLICAZIONI</t>
  </si>
  <si>
    <t>DIPARTIMENTO DI PSICOLOGIA</t>
  </si>
  <si>
    <t>DIPARTIMENTO DI SCIENZA DEI MATERIALI</t>
  </si>
  <si>
    <t>DIPARTIMENTO DI SCIENZE DELL'AMBIENTE E DELLA TERRA</t>
  </si>
  <si>
    <t>DIPARTIMENTO DI SCIENZE ECONOMICO-AZIENDALI E DIRITTO PER L'ECONOMIA</t>
  </si>
  <si>
    <t>DIPARTIMENTO DI SCIENZE UMANE PER LA FORMAZIONE "RICCARDO MASSA"</t>
  </si>
  <si>
    <t>DIPARTIMENTO DI SOCIOLOGIA E RICERCA SOCIALE</t>
  </si>
  <si>
    <t>DIPARTIMENTO DI STATISTICA E METODI QUANTITATIVI</t>
  </si>
  <si>
    <t>Costi del Personale</t>
  </si>
  <si>
    <t>Costi del Personale di Ruolo</t>
  </si>
  <si>
    <t>Compilare esclusivamente i campi colorati in azzurro                                            ( quelli in bianco sono calcolati automaticamente dal sistema)</t>
  </si>
  <si>
    <t>NOMINATIVO</t>
  </si>
  <si>
    <r>
      <rPr>
        <b/>
        <sz val="12"/>
        <color rgb="FF002060"/>
        <rFont val="Arial"/>
      </rPr>
      <t>Categoria</t>
    </r>
    <r>
      <rPr>
        <sz val="12"/>
        <color rgb="FF002060"/>
        <rFont val="Arial"/>
      </rPr>
      <t xml:space="preserve">
</t>
    </r>
    <r>
      <rPr>
        <b/>
        <sz val="8"/>
        <color rgb="FFFF0000"/>
        <rFont val="Arial"/>
      </rPr>
      <t>(scegliere dal Menù a tendina)</t>
    </r>
  </si>
  <si>
    <t>Costo Orario</t>
  </si>
  <si>
    <t>Importo a cofinanziamento</t>
  </si>
  <si>
    <t>A1 - Personale Dipendente (Professori e Ricercatori UNIMIB)</t>
  </si>
  <si>
    <t>A 2.1 Nuovi contratti relativi a personale appositamente da reclutare</t>
  </si>
  <si>
    <t>n. di contratti</t>
  </si>
  <si>
    <t>numero mesi di impegno sul progetto</t>
  </si>
  <si>
    <t xml:space="preserve">Importo </t>
  </si>
  <si>
    <t>Borsa di Dottorato</t>
  </si>
  <si>
    <t>Contratto di Ricerca</t>
  </si>
  <si>
    <t>Incarico post-doc</t>
  </si>
  <si>
    <t>Incarico di ricerca</t>
  </si>
  <si>
    <t>Totale</t>
  </si>
  <si>
    <t>Calcolo costi di ammortamento per ATTREZZATURE, STRUMENTAZIONI E SOFTWARE</t>
  </si>
  <si>
    <t>DESCRIZIONE ATTREZZATURE DA ACQUISTARE NUOVE</t>
  </si>
  <si>
    <t>COSTO TOTALE</t>
  </si>
  <si>
    <t>PERIODO FISSO DI AMMORTAMENTO</t>
  </si>
  <si>
    <t>MESI DI UTILIZZO NEL PROGETTO (MASSIMO 36)</t>
  </si>
  <si>
    <t>% UTILIZZO NEL PROGETTO</t>
  </si>
  <si>
    <t>TOTALE AMMORTAMENTO AMMISSIBILE</t>
  </si>
  <si>
    <t xml:space="preserve"> Fasce di costo corrispondenti alle  tipologie di soggetto beneficiario </t>
  </si>
  <si>
    <t xml:space="preserve">Professore Ordinario </t>
  </si>
  <si>
    <t>Professore Associato</t>
  </si>
  <si>
    <t>Ricercatore Universitario</t>
  </si>
  <si>
    <t>Responsabile Scientifico per U.O.2 :</t>
  </si>
  <si>
    <t>Prof./Dott.</t>
  </si>
  <si>
    <t>Università/Ente</t>
  </si>
  <si>
    <t>Compilare solo i campi colorati in azzurro (quelli in bianco sono calcolati automaticamente dal sistema)</t>
  </si>
  <si>
    <t>Costo Totale dell'U.O.</t>
  </si>
  <si>
    <r>
      <rPr>
        <sz val="12"/>
        <color rgb="FF002060"/>
        <rFont val="Arial"/>
      </rPr>
      <t xml:space="preserve">Voce A.1
</t>
    </r>
    <r>
      <rPr>
        <b/>
        <sz val="12"/>
        <color rgb="FF002060"/>
        <rFont val="Arial"/>
      </rPr>
      <t>Personale di ruolo</t>
    </r>
  </si>
  <si>
    <r>
      <rPr>
        <sz val="12"/>
        <color rgb="FF002060"/>
        <rFont val="Arial"/>
      </rPr>
      <t>Compilare la Tabella sottostante: "Costi del personale di Ruolo". I risultati verranno riportati nella Voce A.1.</t>
    </r>
    <r>
      <rPr>
        <u/>
        <sz val="12"/>
        <color rgb="FF002060"/>
        <rFont val="Arial"/>
      </rPr>
      <t xml:space="preserve"> TIPOLOGIE DI CONTRATTI AMMESSI</t>
    </r>
    <r>
      <rPr>
        <sz val="12"/>
        <color rgb="FF002060"/>
        <rFont val="Arial"/>
      </rPr>
      <t>: professore/ricercatore di ruolo a tempo indeterminato; ricercatore a tempo determinato di cui all'art. 24 della legge 30 dicembre 2010, n. 240 e ss.mm.ii., il cui contratto non gravi su fondi vincolati a specifici progetti, già oggetto di finanziamento pubblico</t>
    </r>
  </si>
  <si>
    <r>
      <rPr>
        <sz val="12"/>
        <color rgb="FF002060"/>
        <rFont val="Arial"/>
      </rPr>
      <t xml:space="preserve">Voce A.2.1
</t>
    </r>
    <r>
      <rPr>
        <b/>
        <sz val="12"/>
        <color rgb="FF002060"/>
        <rFont val="Arial"/>
      </rPr>
      <t>Costo dei contratti del personale non dipendente da reclutare appositamente</t>
    </r>
  </si>
  <si>
    <r>
      <rPr>
        <sz val="12"/>
        <color rgb="FF002060"/>
        <rFont val="Arial"/>
      </rPr>
      <t xml:space="preserve">Voce B
</t>
    </r>
    <r>
      <rPr>
        <b/>
        <sz val="12"/>
        <color rgb="FF002060"/>
        <rFont val="Arial"/>
      </rPr>
      <t>Spese generali (45% delle spese di personale A.1+A2.1)</t>
    </r>
  </si>
  <si>
    <r>
      <rPr>
        <sz val="12"/>
        <color rgb="FF002060"/>
        <rFont val="Arial"/>
      </rPr>
      <t xml:space="preserve">Voce C
</t>
    </r>
    <r>
      <rPr>
        <b/>
        <sz val="12"/>
        <color rgb="FF002060"/>
        <rFont val="Arial"/>
      </rPr>
      <t>Attrezzature, strumentazioni e prodotti software</t>
    </r>
  </si>
  <si>
    <r>
      <rPr>
        <sz val="12"/>
        <color rgb="FF002060"/>
        <rFont val="Arial"/>
      </rPr>
      <t xml:space="preserve">Voce D
</t>
    </r>
    <r>
      <rPr>
        <b/>
        <sz val="12"/>
        <color rgb="FF002060"/>
        <rFont val="Arial"/>
      </rPr>
      <t xml:space="preserve">Servizi di consulenza e simili - Diritti di licenza, know-how e brevetti </t>
    </r>
  </si>
  <si>
    <r>
      <rPr>
        <sz val="12"/>
        <color rgb="FF002060"/>
        <rFont val="Arial"/>
      </rPr>
      <t xml:space="preserve">Inserire i costi di tutte le attività di ricerca non reperibili in Ateneo e che quindi verranno commissionate dall’unità di ricerca e svolte da terzi affidatari: d.a) Consulenze scientifiche e/o collaborazioni scientifiche; d.b) Prestazioni di servizi di tipo non scientifico rese da persone fisiche o da soggetti aventi personalità giuridica; d.c) sub-unità; d.d) Diritti licenza, know-how e brevetti
</t>
    </r>
    <r>
      <rPr>
        <b/>
        <sz val="12"/>
        <color rgb="FF002060"/>
        <rFont val="Arial"/>
      </rPr>
      <t>Per la sub-unità è necessario il dettaglio dei costi che giustifichi l’importo complessivo imputato al progetto (voci ammissibili A.2.1, B, C, D ed E)</t>
    </r>
  </si>
  <si>
    <r>
      <rPr>
        <sz val="12"/>
        <color rgb="FF002060"/>
        <rFont val="Arial"/>
      </rPr>
      <t xml:space="preserve">Voce E
</t>
    </r>
    <r>
      <rPr>
        <b/>
        <sz val="12"/>
        <color rgb="FF002060"/>
        <rFont val="Arial"/>
      </rPr>
      <t>Altri costi di esercizio (materiali - missioni all'estero, organizzazione e partecipazione convegni e congressi - pubblicazioni scientifiche - open access e open data)</t>
    </r>
  </si>
  <si>
    <r>
      <rPr>
        <sz val="12"/>
        <color rgb="FF002060"/>
        <rFont val="Arial"/>
      </rPr>
      <t xml:space="preserve">Inserire i costi di acquisto di: materie prime; componenti, semilavorati, prodotti chimici e reagenti; missioni all’estero; partecipazione a seminari, congressi, convegni, workshop, mostre e fiere in Italia (iscrizione e materiale didattico) e all’estero (iscrizione, materiale didattico, viaggio, vitto e alloggio); organizzazione, presso la sede dell’unità di ricerca, di seminari, congressi, convegni, workshop </t>
    </r>
    <r>
      <rPr>
        <i/>
        <sz val="12"/>
        <color rgb="FF002060"/>
        <rFont val="Arial"/>
      </rPr>
      <t>(esclusi gadget, spese di rappresentanza, cene sociali, viaggio, vitto e alloggio di partecipanti diversi dai relatori)</t>
    </r>
    <r>
      <rPr>
        <sz val="12"/>
        <color rgb="FF002060"/>
        <rFont val="Arial"/>
      </rPr>
      <t xml:space="preserve">; pubblicazione di libri e/o di articoli su riviste scientifiche e di settore attinenti all’oggetto della ricerca </t>
    </r>
    <r>
      <rPr>
        <i/>
        <sz val="12"/>
        <color rgb="FF002060"/>
        <rFont val="Arial"/>
      </rPr>
      <t>(solo per autori del gruppo di ricerca)</t>
    </r>
    <r>
      <rPr>
        <sz val="12"/>
        <color rgb="FF002060"/>
        <rFont val="Arial"/>
      </rPr>
      <t>; oneri relativi a open access e open data.</t>
    </r>
  </si>
  <si>
    <t>Compilare esclusivamente i campi colorati in azzurro                                           
(quelli in bianco sono calcolati automaticamente dal sistema)</t>
  </si>
  <si>
    <r>
      <rPr>
        <b/>
        <sz val="12"/>
        <color rgb="FF002060"/>
        <rFont val="Arial"/>
      </rPr>
      <t>Categoria</t>
    </r>
    <r>
      <rPr>
        <sz val="12"/>
        <color rgb="FF002060"/>
        <rFont val="Arial"/>
      </rPr>
      <t xml:space="preserve">
</t>
    </r>
    <r>
      <rPr>
        <b/>
        <sz val="8"/>
        <color rgb="FFFF0000"/>
        <rFont val="Arial"/>
      </rPr>
      <t>(scegliere dal Menù a tendina)</t>
    </r>
  </si>
  <si>
    <t>Ore da imputare al progetto</t>
  </si>
  <si>
    <t>A1 - Personale Dipendente (Professori e Ricercatori)</t>
  </si>
  <si>
    <t>Responsabile Scientifico per U.O.3 :</t>
  </si>
  <si>
    <r>
      <rPr>
        <sz val="12"/>
        <color rgb="FF002060"/>
        <rFont val="Arial"/>
      </rPr>
      <t xml:space="preserve">Voce A.1
</t>
    </r>
    <r>
      <rPr>
        <b/>
        <sz val="12"/>
        <color rgb="FF002060"/>
        <rFont val="Arial"/>
      </rPr>
      <t>Personale di ruolo</t>
    </r>
  </si>
  <si>
    <r>
      <rPr>
        <sz val="12"/>
        <color rgb="FF002060"/>
        <rFont val="Arial"/>
      </rPr>
      <t>Compilare la Tabella sottostante: "Costi del personale di Ruolo". I risultati verranno riportati nella Voce A.1.</t>
    </r>
    <r>
      <rPr>
        <u/>
        <sz val="12"/>
        <color rgb="FF002060"/>
        <rFont val="Arial"/>
      </rPr>
      <t xml:space="preserve"> TIPOLOGIE DI CONTRATTI AMMESSI</t>
    </r>
    <r>
      <rPr>
        <sz val="12"/>
        <color rgb="FF002060"/>
        <rFont val="Arial"/>
      </rPr>
      <t>: professore/ricercatore di ruolo a tempo indeterminato; ricercatore a tempo determinato di cui all'art. 24 della legge 30 dicembre 2010, n. 240 e ss.mm.ii., il cui contratto non gravi su fondi vincolati a specifici progetti, già oggetto di finanziamento pubblico</t>
    </r>
  </si>
  <si>
    <r>
      <rPr>
        <sz val="12"/>
        <color rgb="FF002060"/>
        <rFont val="Arial"/>
      </rPr>
      <t xml:space="preserve">Voce A.2.1
</t>
    </r>
    <r>
      <rPr>
        <b/>
        <sz val="12"/>
        <color rgb="FF002060"/>
        <rFont val="Arial"/>
      </rPr>
      <t>Costo dei contratti del personale non dipendente da reclutare appositamente</t>
    </r>
  </si>
  <si>
    <r>
      <rPr>
        <sz val="12"/>
        <color rgb="FF002060"/>
        <rFont val="Arial"/>
      </rPr>
      <t xml:space="preserve">Voce B
</t>
    </r>
    <r>
      <rPr>
        <b/>
        <sz val="12"/>
        <color rgb="FF002060"/>
        <rFont val="Arial"/>
      </rPr>
      <t>Spese generali (45% delle spese di personale A.1+A2.1)</t>
    </r>
  </si>
  <si>
    <r>
      <rPr>
        <sz val="12"/>
        <color rgb="FF002060"/>
        <rFont val="Arial"/>
      </rPr>
      <t xml:space="preserve">Voce C
</t>
    </r>
    <r>
      <rPr>
        <b/>
        <sz val="12"/>
        <color rgb="FF002060"/>
        <rFont val="Arial"/>
      </rPr>
      <t>Attrezzature, strumentazioni e prodotti software</t>
    </r>
  </si>
  <si>
    <r>
      <rPr>
        <sz val="12"/>
        <color rgb="FF002060"/>
        <rFont val="Arial"/>
      </rPr>
      <t xml:space="preserve">Voce D
</t>
    </r>
    <r>
      <rPr>
        <b/>
        <sz val="12"/>
        <color rgb="FF002060"/>
        <rFont val="Arial"/>
      </rPr>
      <t xml:space="preserve">Servizi di consulenza e simili - Diritti di licenza, know-how e brevetti </t>
    </r>
  </si>
  <si>
    <r>
      <rPr>
        <sz val="12"/>
        <color rgb="FF002060"/>
        <rFont val="Arial"/>
      </rPr>
      <t xml:space="preserve">Inserire i costi di tutte le attività di ricerca non reperibili in Ateneo e che quindi verranno commissionate dall’unità di ricerca e svolte da terzi affidatari: d.a) Consulenze scientifiche e/o collaborazioni scientifiche; d.b) Prestazioni di servizi di tipo non scientifico rese da persone fisiche o da soggetti aventi personalità giuridica; d.c) sub-unità; d.d) Diritti licenza, know-how e brevetti
</t>
    </r>
    <r>
      <rPr>
        <b/>
        <sz val="12"/>
        <color rgb="FF002060"/>
        <rFont val="Arial"/>
      </rPr>
      <t>Per la sub-unità è necessario il dettaglio dei costi che giustifichi l’importo complessivo imputato al progetto (voci ammissibili A.2.1, B, C, D ed E)</t>
    </r>
  </si>
  <si>
    <r>
      <rPr>
        <sz val="12"/>
        <color rgb="FF002060"/>
        <rFont val="Arial"/>
      </rPr>
      <t xml:space="preserve">Voce E
</t>
    </r>
    <r>
      <rPr>
        <b/>
        <sz val="12"/>
        <color rgb="FF002060"/>
        <rFont val="Arial"/>
      </rPr>
      <t>Altri costi di esercizio (materiali - missioni all'estero, organizzazione e partecipazione convegni e congressi - pubblicazioni scientifiche - open access e open data)</t>
    </r>
  </si>
  <si>
    <r>
      <rPr>
        <sz val="12"/>
        <color rgb="FF002060"/>
        <rFont val="Arial"/>
      </rPr>
      <t xml:space="preserve">Inserire i costi di acquisto di: materie prime; componenti, semilavorati, prodotti chimici e reagenti; missioni all’estero; partecipazione a seminari, congressi, convegni, workshop, mostre e fiere in Italia (iscrizione e materiale didattico) e all’estero (iscrizione, materiale didattico, viaggio, vitto e alloggio); organizzazione, presso la sede dell’unità di ricerca, di seminari, congressi, convegni, workshop </t>
    </r>
    <r>
      <rPr>
        <i/>
        <sz val="12"/>
        <color rgb="FF002060"/>
        <rFont val="Arial"/>
      </rPr>
      <t>(esclusi gadget, spese di rappresentanza, cene sociali, viaggio, vitto e alloggio di partecipanti diversi dai relatori)</t>
    </r>
    <r>
      <rPr>
        <sz val="12"/>
        <color rgb="FF002060"/>
        <rFont val="Arial"/>
      </rPr>
      <t xml:space="preserve">; pubblicazione di libri e/o di articoli su riviste scientifiche e di settore attinenti all’oggetto della ricerca </t>
    </r>
    <r>
      <rPr>
        <i/>
        <sz val="12"/>
        <color rgb="FF002060"/>
        <rFont val="Arial"/>
      </rPr>
      <t>(solo per autori del gruppo di ricerca)</t>
    </r>
    <r>
      <rPr>
        <sz val="12"/>
        <color rgb="FF002060"/>
        <rFont val="Arial"/>
      </rPr>
      <t>; oneri relativi a open access e open data.</t>
    </r>
  </si>
  <si>
    <r>
      <rPr>
        <b/>
        <sz val="12"/>
        <color rgb="FF002060"/>
        <rFont val="Arial"/>
      </rPr>
      <t>Categoria</t>
    </r>
    <r>
      <rPr>
        <sz val="12"/>
        <color rgb="FF002060"/>
        <rFont val="Arial"/>
      </rPr>
      <t xml:space="preserve">
</t>
    </r>
    <r>
      <rPr>
        <b/>
        <sz val="8"/>
        <color rgb="FFFF0000"/>
        <rFont val="Arial"/>
      </rPr>
      <t>(scegliere dal Menù a tendina)</t>
    </r>
  </si>
  <si>
    <t>Responsabile Scientifico per U.O.4 :</t>
  </si>
  <si>
    <r>
      <rPr>
        <sz val="12"/>
        <color rgb="FF002060"/>
        <rFont val="Arial"/>
      </rPr>
      <t xml:space="preserve">Voce A.1
</t>
    </r>
    <r>
      <rPr>
        <b/>
        <sz val="12"/>
        <color rgb="FF002060"/>
        <rFont val="Arial"/>
      </rPr>
      <t>Personale di ruolo</t>
    </r>
  </si>
  <si>
    <r>
      <rPr>
        <sz val="12"/>
        <color rgb="FF002060"/>
        <rFont val="Arial"/>
      </rPr>
      <t>Compilare la Tabella sottostante: "Costi del personale di Ruolo". I risultati verranno riportati nella Voce A.1.</t>
    </r>
    <r>
      <rPr>
        <u/>
        <sz val="12"/>
        <color rgb="FF002060"/>
        <rFont val="Arial"/>
      </rPr>
      <t xml:space="preserve"> TIPOLOGIE DI CONTRATTI AMMESSI</t>
    </r>
    <r>
      <rPr>
        <sz val="12"/>
        <color rgb="FF002060"/>
        <rFont val="Arial"/>
      </rPr>
      <t>: professore/ricercatore di ruolo a tempo indeterminato; ricercatore a tempo determinato di cui all'art. 24 della legge 30 dicembre 2010, n. 240 e ss.mm.ii., il cui contratto non gravi su fondi vincolati a specifici progetti, già oggetto di finanziamento pubblico</t>
    </r>
  </si>
  <si>
    <r>
      <rPr>
        <sz val="12"/>
        <color rgb="FF002060"/>
        <rFont val="Arial"/>
      </rPr>
      <t xml:space="preserve">Voce A.2.1
</t>
    </r>
    <r>
      <rPr>
        <b/>
        <sz val="12"/>
        <color rgb="FF002060"/>
        <rFont val="Arial"/>
      </rPr>
      <t>Costo dei contratti del personale non dipendente da reclutare appositamente</t>
    </r>
  </si>
  <si>
    <r>
      <rPr>
        <sz val="12"/>
        <color rgb="FF002060"/>
        <rFont val="Arial"/>
      </rPr>
      <t xml:space="preserve">Voce B
</t>
    </r>
    <r>
      <rPr>
        <b/>
        <sz val="12"/>
        <color rgb="FF002060"/>
        <rFont val="Arial"/>
      </rPr>
      <t>Spese generali (45% delle spese di personale A.1+A2.1)</t>
    </r>
  </si>
  <si>
    <r>
      <rPr>
        <sz val="12"/>
        <color rgb="FF002060"/>
        <rFont val="Arial"/>
      </rPr>
      <t xml:space="preserve">Voce C
</t>
    </r>
    <r>
      <rPr>
        <b/>
        <sz val="12"/>
        <color rgb="FF002060"/>
        <rFont val="Arial"/>
      </rPr>
      <t>Attrezzature, strumentazioni e prodotti software</t>
    </r>
  </si>
  <si>
    <r>
      <rPr>
        <sz val="12"/>
        <color rgb="FF002060"/>
        <rFont val="Arial"/>
      </rPr>
      <t xml:space="preserve">Voce D
</t>
    </r>
    <r>
      <rPr>
        <b/>
        <sz val="12"/>
        <color rgb="FF002060"/>
        <rFont val="Arial"/>
      </rPr>
      <t xml:space="preserve">Servizi di consulenza e simili - Diritti di licenza, know-how e brevetti </t>
    </r>
  </si>
  <si>
    <r>
      <rPr>
        <sz val="12"/>
        <color rgb="FF002060"/>
        <rFont val="Arial"/>
      </rPr>
      <t xml:space="preserve">Inserire i costi di tutte le attività di ricerca non reperibili in Ateneo e che quindi verranno commissionate dall’unità di ricerca e svolte da terzi affidatari: d.a) Consulenze scientifiche e/o collaborazioni scientifiche; d.b) Prestazioni di servizi di tipo non scientifico rese da persone fisiche o da soggetti aventi personalità giuridica; d.c) sub-unità; d.d) Diritti licenza, know-how e brevetti
</t>
    </r>
    <r>
      <rPr>
        <b/>
        <sz val="12"/>
        <color rgb="FF002060"/>
        <rFont val="Arial"/>
      </rPr>
      <t>Per la sub-unità è necessario il dettaglio dei costi che giustifichi l’importo complessivo imputato al progetto (voci ammissibili A.2.1, B, C, D ed E)</t>
    </r>
  </si>
  <si>
    <r>
      <rPr>
        <sz val="12"/>
        <color rgb="FF002060"/>
        <rFont val="Arial"/>
      </rPr>
      <t xml:space="preserve">Voce E
</t>
    </r>
    <r>
      <rPr>
        <b/>
        <sz val="12"/>
        <color rgb="FF002060"/>
        <rFont val="Arial"/>
      </rPr>
      <t>Altri costi di esercizio (materiali - missioni all'estero, organizzazione e partecipazione convegni e congressi - pubblicazioni scientifiche - open access e open data)</t>
    </r>
  </si>
  <si>
    <r>
      <rPr>
        <sz val="12"/>
        <color rgb="FF002060"/>
        <rFont val="Arial"/>
      </rPr>
      <t xml:space="preserve">Inserire i costi di acquisto di: materie prime; componenti, semilavorati, prodotti chimici e reagenti; missioni all’estero; partecipazione a seminari, congressi, convegni, workshop, mostre e fiere in Italia (iscrizione e materiale didattico) e all’estero (iscrizione, materiale didattico, viaggio, vitto e alloggio); organizzazione, presso la sede dell’unità di ricerca, di seminari, congressi, convegni, workshop </t>
    </r>
    <r>
      <rPr>
        <i/>
        <sz val="12"/>
        <color rgb="FF002060"/>
        <rFont val="Arial"/>
      </rPr>
      <t>(esclusi gadget, spese di rappresentanza, cene sociali, viaggio, vitto e alloggio di partecipanti diversi dai relatori)</t>
    </r>
    <r>
      <rPr>
        <sz val="12"/>
        <color rgb="FF002060"/>
        <rFont val="Arial"/>
      </rPr>
      <t xml:space="preserve">; pubblicazione di libri e/o di articoli su riviste scientifiche e di settore attinenti all’oggetto della ricerca </t>
    </r>
    <r>
      <rPr>
        <i/>
        <sz val="12"/>
        <color rgb="FF002060"/>
        <rFont val="Arial"/>
      </rPr>
      <t>(solo per autori del gruppo di ricerca)</t>
    </r>
    <r>
      <rPr>
        <sz val="12"/>
        <color rgb="FF002060"/>
        <rFont val="Arial"/>
      </rPr>
      <t>; oneri relativi a open access e open data.</t>
    </r>
  </si>
  <si>
    <r>
      <rPr>
        <b/>
        <sz val="12"/>
        <color rgb="FF002060"/>
        <rFont val="Arial"/>
      </rPr>
      <t>Categoria</t>
    </r>
    <r>
      <rPr>
        <sz val="12"/>
        <color rgb="FF002060"/>
        <rFont val="Arial"/>
      </rPr>
      <t xml:space="preserve">
</t>
    </r>
    <r>
      <rPr>
        <b/>
        <sz val="8"/>
        <color rgb="FFFF0000"/>
        <rFont val="Arial"/>
      </rPr>
      <t>(scegliere dal Menù a tendina)</t>
    </r>
  </si>
  <si>
    <t>Responsabile Scientifico per U.O.5 :</t>
  </si>
  <si>
    <r>
      <rPr>
        <sz val="12"/>
        <color rgb="FF002060"/>
        <rFont val="Arial"/>
      </rPr>
      <t xml:space="preserve">Voce A.1
</t>
    </r>
    <r>
      <rPr>
        <b/>
        <sz val="12"/>
        <color rgb="FF002060"/>
        <rFont val="Arial"/>
      </rPr>
      <t>Personale di ruolo</t>
    </r>
  </si>
  <si>
    <r>
      <rPr>
        <sz val="12"/>
        <color rgb="FF002060"/>
        <rFont val="Arial"/>
      </rPr>
      <t>Compilare la Tabella sottostante: "Costi del personale di Ruolo". I risultati verranno riportati nella Voce A.1.</t>
    </r>
    <r>
      <rPr>
        <u/>
        <sz val="12"/>
        <color rgb="FF002060"/>
        <rFont val="Arial"/>
      </rPr>
      <t xml:space="preserve"> TIPOLOGIE DI CONTRATTI AMMESSI</t>
    </r>
    <r>
      <rPr>
        <sz val="12"/>
        <color rgb="FF002060"/>
        <rFont val="Arial"/>
      </rPr>
      <t>: professore/ricercatore di ruolo a tempo indeterminato; ricercatore a tempo determinato di cui all'art. 24 della legge 30 dicembre 2010, n. 240 e ss.mm.ii., il cui contratto non gravi su fondi vincolati a specifici progetti, già oggetto di finanziamento pubblico</t>
    </r>
  </si>
  <si>
    <r>
      <rPr>
        <sz val="12"/>
        <color rgb="FF002060"/>
        <rFont val="Arial"/>
      </rPr>
      <t xml:space="preserve">Voce A.2.1
</t>
    </r>
    <r>
      <rPr>
        <b/>
        <sz val="12"/>
        <color rgb="FF002060"/>
        <rFont val="Arial"/>
      </rPr>
      <t>Costo dei contratti del personale non dipendente da reclutare appositamente</t>
    </r>
  </si>
  <si>
    <r>
      <rPr>
        <sz val="12"/>
        <color rgb="FF002060"/>
        <rFont val="Arial"/>
      </rPr>
      <t xml:space="preserve">Voce B
</t>
    </r>
    <r>
      <rPr>
        <b/>
        <sz val="12"/>
        <color rgb="FF002060"/>
        <rFont val="Arial"/>
      </rPr>
      <t>Spese generali (45% delle spese di personale A.1+A2.1)</t>
    </r>
  </si>
  <si>
    <r>
      <rPr>
        <sz val="12"/>
        <color rgb="FF002060"/>
        <rFont val="Arial"/>
      </rPr>
      <t xml:space="preserve">Voce C
</t>
    </r>
    <r>
      <rPr>
        <b/>
        <sz val="12"/>
        <color rgb="FF002060"/>
        <rFont val="Arial"/>
      </rPr>
      <t>Attrezzature, strumentazioni e prodotti software</t>
    </r>
  </si>
  <si>
    <r>
      <rPr>
        <sz val="12"/>
        <color rgb="FF002060"/>
        <rFont val="Arial"/>
      </rPr>
      <t xml:space="preserve">Voce D
</t>
    </r>
    <r>
      <rPr>
        <b/>
        <sz val="12"/>
        <color rgb="FF002060"/>
        <rFont val="Arial"/>
      </rPr>
      <t xml:space="preserve">Servizi di consulenza e simili - Diritti di licenza, know-how e brevetti </t>
    </r>
  </si>
  <si>
    <r>
      <rPr>
        <sz val="12"/>
        <color rgb="FF002060"/>
        <rFont val="Arial"/>
      </rPr>
      <t xml:space="preserve">Inserire i costi di tutte le attività di ricerca non reperibili in Ateneo e che quindi verranno commissionate dall’unità di ricerca e svolte da terzi affidatari: d.a) Consulenze scientifiche e/o collaborazioni scientifiche; d.b) Prestazioni di servizi di tipo non scientifico rese da persone fisiche o da soggetti aventi personalità giuridica; d.c) sub-unità; d.d) Diritti licenza, know-how e brevetti
</t>
    </r>
    <r>
      <rPr>
        <b/>
        <sz val="12"/>
        <color rgb="FF002060"/>
        <rFont val="Arial"/>
      </rPr>
      <t>Per la sub-unità è necessario il dettaglio dei costi che giustifichi l’importo complessivo imputato al progetto (voci ammissibili A.2.1, B, C, D ed E)</t>
    </r>
  </si>
  <si>
    <r>
      <rPr>
        <sz val="12"/>
        <color rgb="FF002060"/>
        <rFont val="Arial"/>
      </rPr>
      <t xml:space="preserve">Voce E
</t>
    </r>
    <r>
      <rPr>
        <b/>
        <sz val="12"/>
        <color rgb="FF002060"/>
        <rFont val="Arial"/>
      </rPr>
      <t>Altri costi di esercizio (materiali - missioni all'estero, organizzazione e partecipazione convegni e congressi - pubblicazioni scientifiche - open access e open data)</t>
    </r>
  </si>
  <si>
    <r>
      <rPr>
        <sz val="12"/>
        <color rgb="FF002060"/>
        <rFont val="Arial"/>
      </rPr>
      <t xml:space="preserve">Inserire i costi di acquisto di: materie prime; componenti, semilavorati, prodotti chimici e reagenti; missioni all’estero; partecipazione a seminari, congressi, convegni, workshop, mostre e fiere in Italia (iscrizione e materiale didattico) e all’estero (iscrizione, materiale didattico, viaggio, vitto e alloggio); organizzazione, presso la sede dell’unità di ricerca, di seminari, congressi, convegni, workshop </t>
    </r>
    <r>
      <rPr>
        <i/>
        <sz val="12"/>
        <color rgb="FF002060"/>
        <rFont val="Arial"/>
      </rPr>
      <t>(esclusi gadget, spese di rappresentanza, cene sociali, viaggio, vitto e alloggio di partecipanti diversi dai relatori)</t>
    </r>
    <r>
      <rPr>
        <sz val="12"/>
        <color rgb="FF002060"/>
        <rFont val="Arial"/>
      </rPr>
      <t xml:space="preserve">; pubblicazione di libri e/o di articoli su riviste scientifiche e di settore attinenti all’oggetto della ricerca </t>
    </r>
    <r>
      <rPr>
        <i/>
        <sz val="12"/>
        <color rgb="FF002060"/>
        <rFont val="Arial"/>
      </rPr>
      <t>(solo per autori del gruppo di ricerca)</t>
    </r>
    <r>
      <rPr>
        <sz val="12"/>
        <color rgb="FF002060"/>
        <rFont val="Arial"/>
      </rPr>
      <t>; oneri relativi a open access e open data.</t>
    </r>
  </si>
  <si>
    <r>
      <rPr>
        <b/>
        <sz val="12"/>
        <color rgb="FF002060"/>
        <rFont val="Arial"/>
      </rPr>
      <t>Categoria</t>
    </r>
    <r>
      <rPr>
        <sz val="12"/>
        <color rgb="FF002060"/>
        <rFont val="Arial"/>
      </rPr>
      <t xml:space="preserve">
</t>
    </r>
    <r>
      <rPr>
        <b/>
        <sz val="8"/>
        <color rgb="FFFF0000"/>
        <rFont val="Arial"/>
      </rPr>
      <t>(scegliere dal Menù a tendina)</t>
    </r>
  </si>
  <si>
    <t>Responsabile Scientifico per U.O.6 :</t>
  </si>
  <si>
    <r>
      <rPr>
        <sz val="12"/>
        <color rgb="FF002060"/>
        <rFont val="Arial"/>
      </rPr>
      <t xml:space="preserve">Voce A.1
</t>
    </r>
    <r>
      <rPr>
        <b/>
        <sz val="12"/>
        <color rgb="FF002060"/>
        <rFont val="Arial"/>
      </rPr>
      <t>Personale di ruolo</t>
    </r>
  </si>
  <si>
    <r>
      <rPr>
        <sz val="12"/>
        <color rgb="FF002060"/>
        <rFont val="Arial"/>
      </rPr>
      <t>Compilare la Tabella sottostante: "Costi del personale di Ruolo". I risultati verranno riportati nella Voce A.1.</t>
    </r>
    <r>
      <rPr>
        <u/>
        <sz val="12"/>
        <color rgb="FF002060"/>
        <rFont val="Arial"/>
      </rPr>
      <t xml:space="preserve"> TIPOLOGIE DI CONTRATTI AMMESSI</t>
    </r>
    <r>
      <rPr>
        <sz val="12"/>
        <color rgb="FF002060"/>
        <rFont val="Arial"/>
      </rPr>
      <t>: professore/ricercatore di ruolo a tempo indeterminato; ricercatore a tempo determinato di cui all'art. 24 della legge 30 dicembre 2010, n. 240 e ss.mm.ii., il cui contratto non gravi su fondi vincolati a specifici progetti, già oggetto di finanziamento pubblico</t>
    </r>
  </si>
  <si>
    <r>
      <rPr>
        <sz val="12"/>
        <color rgb="FF002060"/>
        <rFont val="Arial"/>
      </rPr>
      <t xml:space="preserve">Voce A.2.1
</t>
    </r>
    <r>
      <rPr>
        <b/>
        <sz val="12"/>
        <color rgb="FF002060"/>
        <rFont val="Arial"/>
      </rPr>
      <t>Costo dei contratti del personale non dipendente da reclutare appositamente</t>
    </r>
  </si>
  <si>
    <r>
      <rPr>
        <sz val="12"/>
        <color rgb="FF002060"/>
        <rFont val="Arial"/>
      </rPr>
      <t xml:space="preserve">Voce B
</t>
    </r>
    <r>
      <rPr>
        <b/>
        <sz val="12"/>
        <color rgb="FF002060"/>
        <rFont val="Arial"/>
      </rPr>
      <t>Spese generali (45% delle spese di personale A.1+A2.1)</t>
    </r>
  </si>
  <si>
    <r>
      <rPr>
        <sz val="12"/>
        <color rgb="FF002060"/>
        <rFont val="Arial"/>
      </rPr>
      <t xml:space="preserve">Voce C
</t>
    </r>
    <r>
      <rPr>
        <b/>
        <sz val="12"/>
        <color rgb="FF002060"/>
        <rFont val="Arial"/>
      </rPr>
      <t>Attrezzature, strumentazioni e prodotti software</t>
    </r>
  </si>
  <si>
    <r>
      <rPr>
        <sz val="12"/>
        <color rgb="FF002060"/>
        <rFont val="Arial"/>
      </rPr>
      <t xml:space="preserve">Voce D
</t>
    </r>
    <r>
      <rPr>
        <b/>
        <sz val="12"/>
        <color rgb="FF002060"/>
        <rFont val="Arial"/>
      </rPr>
      <t xml:space="preserve">Servizi di consulenza e simili - Diritti di licenza, know-how e brevetti </t>
    </r>
  </si>
  <si>
    <r>
      <rPr>
        <sz val="12"/>
        <color rgb="FF002060"/>
        <rFont val="Arial"/>
      </rPr>
      <t xml:space="preserve">Inserire i costi di tutte le attività di ricerca non reperibili in Ateneo e che quindi verranno commissionate dall’unità di ricerca e svolte da terzi affidatari: d.a) Consulenze scientifiche e/o collaborazioni scientifiche; d.b) Prestazioni di servizi di tipo non scientifico rese da persone fisiche o da soggetti aventi personalità giuridica; d.c) sub-unità; d.d) Diritti licenza, know-how e brevetti
</t>
    </r>
    <r>
      <rPr>
        <b/>
        <sz val="12"/>
        <color rgb="FF002060"/>
        <rFont val="Arial"/>
      </rPr>
      <t>Per la sub-unità è necessario il dettaglio dei costi che giustifichi l’importo complessivo imputato al progetto (voci ammissibili A.2.1, B, C, D ed E)</t>
    </r>
  </si>
  <si>
    <r>
      <rPr>
        <sz val="12"/>
        <color rgb="FF002060"/>
        <rFont val="Arial"/>
      </rPr>
      <t xml:space="preserve">Voce E
</t>
    </r>
    <r>
      <rPr>
        <b/>
        <sz val="12"/>
        <color rgb="FF002060"/>
        <rFont val="Arial"/>
      </rPr>
      <t>Altri costi di esercizio (materiali - missioni all'estero, organizzazione e partecipazione convegni e congressi - pubblicazioni scientifiche - open access e open data)</t>
    </r>
  </si>
  <si>
    <r>
      <rPr>
        <sz val="12"/>
        <color rgb="FF002060"/>
        <rFont val="Arial"/>
      </rPr>
      <t xml:space="preserve">Inserire i costi di acquisto di: materie prime; componenti, semilavorati, prodotti chimici e reagenti; missioni all’estero; partecipazione a seminari, congressi, convegni, workshop, mostre e fiere in Italia (iscrizione e materiale didattico) e all’estero (iscrizione, materiale didattico, viaggio, vitto e alloggio); organizzazione, presso la sede dell’unità di ricerca, di seminari, congressi, convegni, workshop </t>
    </r>
    <r>
      <rPr>
        <i/>
        <sz val="12"/>
        <color rgb="FF002060"/>
        <rFont val="Arial"/>
      </rPr>
      <t>(esclusi gadget, spese di rappresentanza, cene sociali, viaggio, vitto e alloggio di partecipanti diversi dai relatori)</t>
    </r>
    <r>
      <rPr>
        <sz val="12"/>
        <color rgb="FF002060"/>
        <rFont val="Arial"/>
      </rPr>
      <t xml:space="preserve">; pubblicazione di libri e/o di articoli su riviste scientifiche e di settore attinenti all’oggetto della ricerca </t>
    </r>
    <r>
      <rPr>
        <i/>
        <sz val="12"/>
        <color rgb="FF002060"/>
        <rFont val="Arial"/>
      </rPr>
      <t>(solo per autori del gruppo di ricerca)</t>
    </r>
    <r>
      <rPr>
        <sz val="12"/>
        <color rgb="FF002060"/>
        <rFont val="Arial"/>
      </rPr>
      <t>; oneri relativi a open access e open data.</t>
    </r>
  </si>
  <si>
    <r>
      <rPr>
        <b/>
        <sz val="12"/>
        <color rgb="FF002060"/>
        <rFont val="Arial"/>
      </rPr>
      <t>Categoria</t>
    </r>
    <r>
      <rPr>
        <sz val="12"/>
        <color rgb="FF002060"/>
        <rFont val="Arial"/>
      </rPr>
      <t xml:space="preserve">
</t>
    </r>
    <r>
      <rPr>
        <b/>
        <sz val="8"/>
        <color rgb="FFFF0000"/>
        <rFont val="Arial"/>
      </rPr>
      <t>(scegliere dal Menù a tendina)</t>
    </r>
  </si>
  <si>
    <t>Titolo del progetto</t>
  </si>
  <si>
    <t xml:space="preserve">Unità di ricerca      </t>
  </si>
  <si>
    <t xml:space="preserve">Voce A.1 </t>
  </si>
  <si>
    <t>Voce A.2.1</t>
  </si>
  <si>
    <t>Voce B</t>
  </si>
  <si>
    <t>Voce C</t>
  </si>
  <si>
    <t>Voce D</t>
  </si>
  <si>
    <t>Voce E</t>
  </si>
  <si>
    <t>TOTALE Progetto</t>
  </si>
  <si>
    <t>Totale finanziamento MUR</t>
  </si>
  <si>
    <t>UNIMIB 1</t>
  </si>
  <si>
    <t>U.O.2</t>
  </si>
  <si>
    <t>U.O.3</t>
  </si>
  <si>
    <t>U.O.4</t>
  </si>
  <si>
    <t>U.O.5</t>
  </si>
  <si>
    <r>
      <rPr>
        <sz val="10"/>
        <color theme="1"/>
        <rFont val="Arial"/>
      </rPr>
      <t xml:space="preserve">Il totale finanziamento MUR deve essere compreso 
</t>
    </r>
    <r>
      <rPr>
        <b/>
        <sz val="10"/>
        <color theme="1"/>
        <rFont val="Arial"/>
      </rPr>
      <t>tra 1.200.000 e 1.700.000 Euro</t>
    </r>
    <r>
      <rPr>
        <sz val="10"/>
        <color theme="1"/>
        <rFont val="Arial"/>
      </rPr>
      <t>. 
Se è superiore o inferiore il sistema comunica ERRORE. Se è corretto, la casella rimane vuota</t>
    </r>
  </si>
  <si>
    <t>U.O.6</t>
  </si>
  <si>
    <t xml:space="preserve">Voce A.1: Personale di ruolo
Voce A.2.1: Costo dei contratti del personale non dipendente da reclutare appositamente
Voce B: Spese generali (45% delle spese di personale A.1+A2.1)
Voce C: costo di attrezzature, strumentazioni e prodotti software
Voce D: costo dei servizi di consulenza e simili - diritti di licenza, know-how e brevetti 
Voce E: altri costi di esercizio (materiali - missioni all'estero, organizzazione e partecipazione convegni e congressi - pubblicazioni scientifiche - open access e open data)
</t>
  </si>
  <si>
    <t>I year</t>
  </si>
  <si>
    <t>II year</t>
  </si>
  <si>
    <t>III year</t>
  </si>
  <si>
    <t>ACTIVITY</t>
  </si>
  <si>
    <t>ASSIGNED TO</t>
  </si>
  <si>
    <t>QUAD I</t>
  </si>
  <si>
    <t>QUAD II</t>
  </si>
  <si>
    <t>QUAD III</t>
  </si>
  <si>
    <t>MILESTONE 1</t>
  </si>
  <si>
    <t>Activity X</t>
  </si>
  <si>
    <t>Unit 1</t>
  </si>
  <si>
    <t>Unit. 2</t>
  </si>
  <si>
    <t>Activity ….</t>
  </si>
  <si>
    <t>Unit …</t>
  </si>
  <si>
    <t>MILESTONE 2</t>
  </si>
  <si>
    <t>Activity Y</t>
  </si>
  <si>
    <t>MILESTONE 3</t>
  </si>
  <si>
    <t>Activity Z</t>
  </si>
  <si>
    <r>
      <rPr>
        <b/>
        <i/>
        <u/>
        <sz val="12"/>
        <color theme="0"/>
        <rFont val="Calibri"/>
      </rPr>
      <t>N.B:</t>
    </r>
    <r>
      <rPr>
        <b/>
        <i/>
        <sz val="12"/>
        <color theme="0"/>
        <rFont val="Calibri"/>
      </rPr>
      <t xml:space="preserve">  Xs and Ys correspond to a description of the activities that each research unit commits to. 
Each activity can involve more than one research unit.</t>
    </r>
  </si>
  <si>
    <r>
      <t xml:space="preserve">Ore da imputare al budget di progetto
</t>
    </r>
    <r>
      <rPr>
        <b/>
        <sz val="8"/>
        <color rgb="FFFF0000"/>
        <rFont val="Arial"/>
      </rPr>
      <t>(il PI deve garantire minimo il 20% di impegno per la durata del progetto, le ore a budget possono essere inferiori a tale soglia.
Una mensilità corrisponde a 125 ore; una annualità corrisponde a 1500 ore)</t>
    </r>
  </si>
  <si>
    <r>
      <rPr>
        <b/>
        <sz val="11"/>
        <color rgb="FF002060"/>
        <rFont val="Arial"/>
      </rPr>
      <t xml:space="preserve">Compilare la Tabella sottostante "Nuovi contratti relativi a personale appositamente da reclutare": </t>
    </r>
    <r>
      <rPr>
        <sz val="11"/>
        <color rgb="FF002060"/>
        <rFont val="Arial"/>
      </rPr>
      <t xml:space="preserve">inserire nella tabella i costi del personale a contratto non dipendente i cui contratti (borsa di dottorato; contratto di ricerca; incarico post-doc; incarico di ricerca) saranno da attivare sul progetto (esclusivamente e direttamente con l’Ateneo/ente sede dell’unità di ricerca).  I risultati verranno riportati nella Voce A.2.1. </t>
    </r>
    <r>
      <rPr>
        <u/>
        <sz val="11"/>
        <color rgb="FF002060"/>
        <rFont val="Arial"/>
      </rPr>
      <t>TIPOLOGIE DI CONTRATTI AMMESSI:</t>
    </r>
    <r>
      <rPr>
        <sz val="11"/>
        <color rgb="FFFF0000"/>
        <rFont val="Arial"/>
      </rPr>
      <t xml:space="preserve">
</t>
    </r>
    <r>
      <rPr>
        <u/>
        <sz val="11"/>
        <color rgb="FFFF0000"/>
        <rFont val="Arial"/>
      </rPr>
      <t xml:space="preserve">BORSA DI DOTTORATO </t>
    </r>
    <r>
      <rPr>
        <sz val="11"/>
        <color rgb="FF002060"/>
        <rFont val="Arial"/>
      </rPr>
      <t>(solo costo borsa per 3 anni): € 60.200,00, si specifica che l'attivazione della borsa comporta l'obbligo di erogazione del 10% per attività di ricerca per gli anni successivi al primo. Se la borsa di dottorato è superiore alla durata del progetto i costi vanno imputati alle spese generali</t>
    </r>
    <r>
      <rPr>
        <sz val="11"/>
        <color rgb="FFFF0000"/>
        <rFont val="Arial"/>
      </rPr>
      <t xml:space="preserve">
</t>
    </r>
    <r>
      <rPr>
        <u/>
        <sz val="11"/>
        <color rgb="FFFF0000"/>
        <rFont val="Arial"/>
      </rPr>
      <t>CONTRATTO DI RICERCA</t>
    </r>
    <r>
      <rPr>
        <sz val="11"/>
        <color rgb="FFFF0000"/>
        <rFont val="Arial"/>
      </rPr>
      <t xml:space="preserve">: </t>
    </r>
    <r>
      <rPr>
        <sz val="11"/>
        <color rgb="FF002060"/>
        <rFont val="Arial"/>
      </rPr>
      <t>per soggetti in possesso di dottorato, ammessa solo attività di ricerca. Durata biennale prorogabile fino a un ulteriore anno, costo lordo biennale fascia minima: € 75.654,71 (annuo € 37.827,35); fascia intermedia: € 88.949,01 (annuo € 44.474,51); fascia massima: € 102.243,34 (annuo € 51.121,67)</t>
    </r>
    <r>
      <rPr>
        <sz val="11"/>
        <color rgb="FFFF0000"/>
        <rFont val="Arial"/>
      </rPr>
      <t xml:space="preserve">
</t>
    </r>
    <r>
      <rPr>
        <u/>
        <sz val="11"/>
        <color rgb="FFFF0000"/>
        <rFont val="Arial"/>
      </rPr>
      <t>INCARICO POST-DOC</t>
    </r>
    <r>
      <rPr>
        <sz val="11"/>
        <color rgb="FFFF0000"/>
        <rFont val="Arial"/>
      </rPr>
      <t xml:space="preserve">: </t>
    </r>
    <r>
      <rPr>
        <sz val="11"/>
        <color rgb="FF002060"/>
        <rFont val="Arial"/>
      </rPr>
      <t xml:space="preserve">per soggetti in possesso di dottorato, ammessa attività di didattica e terza missione. Durata annuale; durata complessiva massima di tre anni. Costo lordo annuo € 37.827,36, no importo massimo. </t>
    </r>
    <r>
      <rPr>
        <sz val="11"/>
        <color rgb="FFFF0000"/>
        <rFont val="Arial"/>
      </rPr>
      <t xml:space="preserve">
</t>
    </r>
    <r>
      <rPr>
        <u/>
        <sz val="11"/>
        <color rgb="FFFF0000"/>
        <rFont val="Arial"/>
      </rPr>
      <t>INCARICO DI RICERCA:</t>
    </r>
    <r>
      <rPr>
        <sz val="11"/>
        <color rgb="FF002060"/>
        <rFont val="Arial"/>
      </rPr>
      <t xml:space="preserve"> per soggetti con laurea magistrale o specialistica da meno di 6 anni, durata minima 1 anno; durata complessiva massima di tre anni. Costo lordo annuo € 27.753,75, no importo massimo. 
Tutti gli importi indicati sono senza IRAP</t>
    </r>
  </si>
  <si>
    <r>
      <rPr>
        <b/>
        <sz val="12"/>
        <color rgb="FF002060"/>
        <rFont val="Arial"/>
      </rPr>
      <t>Compilare la Tabella sottostante "Nuovi contratti relativi a personale appositamente da reclutare":</t>
    </r>
    <r>
      <rPr>
        <sz val="12"/>
        <color rgb="FF002060"/>
        <rFont val="Arial"/>
      </rPr>
      <t xml:space="preserve"> inserire nella tabella i costi del personale a contratto non dipendente i cui contratti (borsa di dottorato; contratto di ricerca; incarico post-doc; incarico di ricerca) saranno da attivare sul progetto (esclusivamente e direttamente con l’Ateneo/ente sede dell’unità di ricerca).  I risultati verranno riportati nella Voce A.2.1. </t>
    </r>
    <r>
      <rPr>
        <u/>
        <sz val="12"/>
        <color rgb="FF002060"/>
        <rFont val="Arial"/>
      </rPr>
      <t>TIPOLOGIE DI CONTRATTI AMMESSI</t>
    </r>
    <r>
      <rPr>
        <sz val="12"/>
        <color rgb="FF002060"/>
        <rFont val="Arial"/>
      </rPr>
      <t xml:space="preserve">:
</t>
    </r>
    <r>
      <rPr>
        <u/>
        <sz val="12"/>
        <color rgb="FFFF0000"/>
        <rFont val="Arial"/>
      </rPr>
      <t>BORSA DI DOTTORATO</t>
    </r>
    <r>
      <rPr>
        <sz val="12"/>
        <color rgb="FF002060"/>
        <rFont val="Arial"/>
      </rPr>
      <t xml:space="preserve"> (solo costo borsa per 3 anni): € 60.200,00, si specifica che l'attivazione della borsa comporta l'obbligo di erogazione del 10% per attività di ricerca per gli anni successivi al primo. Se la borsa di dottorato è superiore alla durata del progetto i costi vanno imputati alle spese generali
</t>
    </r>
    <r>
      <rPr>
        <u/>
        <sz val="12"/>
        <color rgb="FFFF0000"/>
        <rFont val="Arial"/>
      </rPr>
      <t>CONTRATTO DI RICERCA</t>
    </r>
    <r>
      <rPr>
        <sz val="12"/>
        <color rgb="FF002060"/>
        <rFont val="Arial"/>
      </rPr>
      <t xml:space="preserve">: per soggetti in possesso di dottorato, ammessa solo attività di ricerca. Durata biennale prorogabile fino a un ulteriore anno, costo lordo biennale fascia minima: € 75.654,71 (annuo € 37.827,35); fascia intermedia: € 88.949,01 (annuo € 44.474,51); fascia massima: € 102.243,34 (annuo € 51.121,67)
</t>
    </r>
    <r>
      <rPr>
        <u/>
        <sz val="12"/>
        <color rgb="FFFF0000"/>
        <rFont val="Arial"/>
      </rPr>
      <t>INCARICO POST-DOC</t>
    </r>
    <r>
      <rPr>
        <sz val="12"/>
        <color rgb="FF002060"/>
        <rFont val="Arial"/>
      </rPr>
      <t xml:space="preserve">: per soggetti in possesso di dottorato, ammessa attività di didattica e terza missione. Durata annuale; durata complessiva massima di tre anni. Costo lordo annuo € 37.827,36, no importo massimo. 
</t>
    </r>
    <r>
      <rPr>
        <u/>
        <sz val="12"/>
        <color rgb="FFFF0000"/>
        <rFont val="Arial"/>
      </rPr>
      <t>INCARICO DI RICERCA</t>
    </r>
    <r>
      <rPr>
        <sz val="12"/>
        <color rgb="FF002060"/>
        <rFont val="Arial"/>
      </rPr>
      <t xml:space="preserve">: per soggetti con laurea magistrale o specialistica da meno di 6 anni, durata minima 1 anno; durata complessiva massima di tre anni. Costo lordo annuo € 27.753,75, no importo massimo. 
Tutti gli importi indicati sono senza IRAP
</t>
    </r>
    <r>
      <rPr>
        <b/>
        <sz val="12"/>
        <color rgb="FF002060"/>
        <rFont val="Arial"/>
      </rPr>
      <t>Verificare gli importi da regolamento del proprio Ateneo</t>
    </r>
  </si>
  <si>
    <t>Dirigente di Ricerca e Tecnologo di I livello/Primo Ricercatore e Tecnologo II livello (solo EPR)</t>
  </si>
  <si>
    <t>Ricercatore e Tecnologo di III livello (solo EPR)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</si>
</sst>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€&quot;\ * #,##0.00_-;\-&quot;€&quot;\ * #,##0.00_-;_-&quot;€&quot;\ * &quot;-&quot;??_-;_-@"/>
    <numFmt numFmtId="165" formatCode="_-* #,##0.00_-;\-* #,##0.00_-;_-* &quot;-&quot;??_-;_-@"/>
    <numFmt numFmtId="166" formatCode="#,##0.00\ [$€-1];[Red]\-#,##0.00\ [$€-1]"/>
    <numFmt numFmtId="167" formatCode="_-&quot;€&quot;\ * #,##0.000_-;\-&quot;€&quot;\ * #,##0.000_-;_-&quot;€&quot;\ * &quot;-&quot;??_-;_-@"/>
    <numFmt numFmtId="168" formatCode="_-* #,##0.00\ _€_-;\-* #,##0.00\ _€_-;_-* &quot;-&quot;??\ _€_-;_-@"/>
  </numFmts>
  <fonts count="36" x14ac:knownFonts="1">
    <font>
      <sz val="10"/>
      <color rgb="FF000000"/>
      <name val="Calibri"/>
      <scheme val="minor"/>
    </font>
    <font>
      <b/>
      <sz val="20"/>
      <color theme="0"/>
      <name val="Arial"/>
    </font>
    <font>
      <sz val="10"/>
      <name val="Calibri"/>
    </font>
    <font>
      <b/>
      <sz val="16"/>
      <color rgb="FF002060"/>
      <name val="Arial"/>
    </font>
    <font>
      <b/>
      <sz val="12"/>
      <color theme="1"/>
      <name val="Arial"/>
    </font>
    <font>
      <b/>
      <sz val="14"/>
      <color rgb="FF002060"/>
      <name val="Arial"/>
    </font>
    <font>
      <b/>
      <sz val="12"/>
      <color rgb="FF002060"/>
      <name val="Arial"/>
    </font>
    <font>
      <sz val="10"/>
      <color theme="1"/>
      <name val="Arial"/>
    </font>
    <font>
      <sz val="10"/>
      <color rgb="FF002060"/>
      <name val="Arial"/>
    </font>
    <font>
      <sz val="12"/>
      <color rgb="FF002060"/>
      <name val="Arial"/>
    </font>
    <font>
      <b/>
      <sz val="10"/>
      <color rgb="FF000000"/>
      <name val="Arial"/>
    </font>
    <font>
      <sz val="12"/>
      <color theme="1"/>
      <name val="Arial"/>
    </font>
    <font>
      <sz val="11"/>
      <color rgb="FF002060"/>
      <name val="Arial"/>
    </font>
    <font>
      <b/>
      <sz val="10"/>
      <color theme="1"/>
      <name val="Arial"/>
    </font>
    <font>
      <b/>
      <sz val="12"/>
      <color rgb="FFFFFFFF"/>
      <name val="Arial"/>
    </font>
    <font>
      <sz val="10"/>
      <color theme="1"/>
      <name val="Calibri"/>
      <scheme val="minor"/>
    </font>
    <font>
      <b/>
      <sz val="11"/>
      <color rgb="FF002060"/>
      <name val="Arial"/>
    </font>
    <font>
      <b/>
      <sz val="10"/>
      <color rgb="FF002060"/>
      <name val="Arial"/>
    </font>
    <font>
      <b/>
      <sz val="8"/>
      <color rgb="FF002060"/>
      <name val="Arial"/>
    </font>
    <font>
      <b/>
      <sz val="9"/>
      <color rgb="FF002060"/>
      <name val="Arial"/>
    </font>
    <font>
      <b/>
      <sz val="16"/>
      <color rgb="FF17365D"/>
      <name val="Arial"/>
    </font>
    <font>
      <b/>
      <sz val="12"/>
      <color rgb="FF000000"/>
      <name val="Arial"/>
    </font>
    <font>
      <b/>
      <sz val="14"/>
      <color theme="0"/>
      <name val="Arial"/>
    </font>
    <font>
      <sz val="10"/>
      <color rgb="FFFF0000"/>
      <name val="Arial"/>
    </font>
    <font>
      <sz val="12"/>
      <color theme="1"/>
      <name val="Calibri"/>
    </font>
    <font>
      <b/>
      <sz val="12"/>
      <color theme="0"/>
      <name val="Calibri"/>
    </font>
    <font>
      <b/>
      <i/>
      <sz val="12"/>
      <color theme="0"/>
      <name val="Calibri"/>
    </font>
    <font>
      <u/>
      <sz val="12"/>
      <color rgb="FF002060"/>
      <name val="Arial"/>
    </font>
    <font>
      <u/>
      <sz val="11"/>
      <color rgb="FF002060"/>
      <name val="Arial"/>
    </font>
    <font>
      <sz val="11"/>
      <color rgb="FFFF0000"/>
      <name val="Arial"/>
    </font>
    <font>
      <u/>
      <sz val="11"/>
      <color rgb="FFFF0000"/>
      <name val="Arial"/>
    </font>
    <font>
      <i/>
      <sz val="12"/>
      <color rgb="FF002060"/>
      <name val="Arial"/>
    </font>
    <font>
      <b/>
      <sz val="8"/>
      <color rgb="FFFF0000"/>
      <name val="Arial"/>
    </font>
    <font>
      <u/>
      <sz val="12"/>
      <color rgb="FFFF0000"/>
      <name val="Arial"/>
    </font>
    <font>
      <b/>
      <i/>
      <u/>
      <sz val="12"/>
      <color theme="0"/>
      <name val="Calibri"/>
    </font>
    <font>
      <b/>
      <sz val="10"/>
      <color rgb="FF00206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AA002B"/>
        <bgColor rgb="FFAA002B"/>
      </patternFill>
    </fill>
    <fill>
      <patternFill patternType="solid">
        <fgColor rgb="FFB8CCE4"/>
        <bgColor rgb="FFB8CCE4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C00000"/>
        <bgColor rgb="FFC00000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40">
    <xf numFmtId="0" fontId="0" fillId="0" borderId="0" xfId="0" applyFont="1" applyAlignment="1"/>
    <xf numFmtId="0" fontId="4" fillId="0" borderId="0" xfId="0" applyFont="1" applyAlignment="1">
      <alignment vertical="center" wrapText="1"/>
    </xf>
    <xf numFmtId="0" fontId="7" fillId="0" borderId="0" xfId="0" applyFont="1"/>
    <xf numFmtId="0" fontId="6" fillId="0" borderId="15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top" wrapText="1"/>
    </xf>
    <xf numFmtId="164" fontId="6" fillId="0" borderId="15" xfId="0" applyNumberFormat="1" applyFont="1" applyBorder="1" applyAlignment="1">
      <alignment horizontal="right" vertical="center" wrapText="1"/>
    </xf>
    <xf numFmtId="164" fontId="10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left" vertical="center" readingOrder="1"/>
    </xf>
    <xf numFmtId="0" fontId="9" fillId="0" borderId="3" xfId="0" applyFont="1" applyBorder="1" applyAlignment="1">
      <alignment vertical="top" wrapText="1"/>
    </xf>
    <xf numFmtId="164" fontId="6" fillId="0" borderId="17" xfId="0" applyNumberFormat="1" applyFont="1" applyBorder="1" applyAlignment="1">
      <alignment horizontal="right" vertical="center" wrapText="1"/>
    </xf>
    <xf numFmtId="166" fontId="7" fillId="0" borderId="0" xfId="0" applyNumberFormat="1" applyFont="1"/>
    <xf numFmtId="0" fontId="13" fillId="0" borderId="0" xfId="0" applyFont="1" applyAlignment="1">
      <alignment horizontal="left" vertical="center" readingOrder="1"/>
    </xf>
    <xf numFmtId="0" fontId="9" fillId="0" borderId="10" xfId="0" applyFont="1" applyBorder="1" applyAlignment="1">
      <alignment vertical="top" wrapText="1"/>
    </xf>
    <xf numFmtId="164" fontId="6" fillId="0" borderId="18" xfId="0" applyNumberFormat="1" applyFont="1" applyBorder="1" applyAlignment="1">
      <alignment horizontal="right" vertical="center" wrapText="1"/>
    </xf>
    <xf numFmtId="164" fontId="6" fillId="3" borderId="19" xfId="0" applyNumberFormat="1" applyFont="1" applyFill="1" applyBorder="1" applyAlignment="1">
      <alignment horizontal="right" vertical="center" wrapText="1"/>
    </xf>
    <xf numFmtId="164" fontId="6" fillId="3" borderId="17" xfId="0" applyNumberFormat="1" applyFont="1" applyFill="1" applyBorder="1" applyAlignment="1">
      <alignment horizontal="right" vertical="center" wrapText="1"/>
    </xf>
    <xf numFmtId="0" fontId="6" fillId="0" borderId="3" xfId="0" applyFont="1" applyBorder="1" applyAlignment="1">
      <alignment vertical="top" wrapText="1"/>
    </xf>
    <xf numFmtId="164" fontId="6" fillId="0" borderId="3" xfId="0" applyNumberFormat="1" applyFont="1" applyBorder="1" applyAlignment="1">
      <alignment horizontal="right" vertical="center" wrapText="1"/>
    </xf>
    <xf numFmtId="0" fontId="15" fillId="0" borderId="0" xfId="0" applyFont="1"/>
    <xf numFmtId="0" fontId="6" fillId="4" borderId="20" xfId="0" applyFont="1" applyFill="1" applyBorder="1"/>
    <xf numFmtId="0" fontId="6" fillId="4" borderId="21" xfId="0" applyFont="1" applyFill="1" applyBorder="1"/>
    <xf numFmtId="0" fontId="6" fillId="0" borderId="16" xfId="0" applyFont="1" applyBorder="1" applyAlignment="1">
      <alignment horizontal="center" vertical="center" wrapText="1"/>
    </xf>
    <xf numFmtId="165" fontId="16" fillId="0" borderId="3" xfId="0" applyNumberFormat="1" applyFont="1" applyBorder="1" applyAlignment="1">
      <alignment horizontal="center" vertical="center" wrapText="1"/>
    </xf>
    <xf numFmtId="0" fontId="6" fillId="4" borderId="22" xfId="0" applyFont="1" applyFill="1" applyBorder="1" applyAlignment="1">
      <alignment vertical="center"/>
    </xf>
    <xf numFmtId="0" fontId="6" fillId="4" borderId="23" xfId="0" applyFont="1" applyFill="1" applyBorder="1" applyAlignment="1">
      <alignment vertical="center"/>
    </xf>
    <xf numFmtId="0" fontId="17" fillId="3" borderId="24" xfId="0" applyFont="1" applyFill="1" applyBorder="1" applyAlignment="1">
      <alignment vertical="center"/>
    </xf>
    <xf numFmtId="164" fontId="17" fillId="3" borderId="24" xfId="0" applyNumberFormat="1" applyFont="1" applyFill="1" applyBorder="1" applyAlignment="1">
      <alignment vertical="center"/>
    </xf>
    <xf numFmtId="165" fontId="17" fillId="5" borderId="25" xfId="0" applyNumberFormat="1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center" vertical="center"/>
    </xf>
    <xf numFmtId="164" fontId="17" fillId="0" borderId="27" xfId="0" applyNumberFormat="1" applyFont="1" applyBorder="1" applyAlignment="1">
      <alignment vertical="center"/>
    </xf>
    <xf numFmtId="0" fontId="17" fillId="3" borderId="28" xfId="0" applyFont="1" applyFill="1" applyBorder="1" applyAlignment="1">
      <alignment vertical="center"/>
    </xf>
    <xf numFmtId="164" fontId="17" fillId="3" borderId="28" xfId="0" applyNumberFormat="1" applyFont="1" applyFill="1" applyBorder="1" applyAlignment="1">
      <alignment vertical="center"/>
    </xf>
    <xf numFmtId="165" fontId="17" fillId="5" borderId="29" xfId="0" applyNumberFormat="1" applyFont="1" applyFill="1" applyBorder="1" applyAlignment="1">
      <alignment horizontal="center" vertical="center"/>
    </xf>
    <xf numFmtId="0" fontId="17" fillId="3" borderId="30" xfId="0" applyFont="1" applyFill="1" applyBorder="1" applyAlignment="1">
      <alignment horizontal="center" vertical="center"/>
    </xf>
    <xf numFmtId="164" fontId="17" fillId="3" borderId="31" xfId="0" applyNumberFormat="1" applyFont="1" applyFill="1" applyBorder="1" applyAlignment="1">
      <alignment vertical="center"/>
    </xf>
    <xf numFmtId="164" fontId="17" fillId="3" borderId="32" xfId="0" applyNumberFormat="1" applyFont="1" applyFill="1" applyBorder="1" applyAlignment="1">
      <alignment vertical="center"/>
    </xf>
    <xf numFmtId="165" fontId="17" fillId="5" borderId="33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167" fontId="17" fillId="0" borderId="3" xfId="0" applyNumberFormat="1" applyFont="1" applyBorder="1" applyAlignment="1">
      <alignment vertical="center"/>
    </xf>
    <xf numFmtId="0" fontId="6" fillId="4" borderId="17" xfId="0" applyFont="1" applyFill="1" applyBorder="1" applyAlignment="1">
      <alignment vertical="center" wrapText="1"/>
    </xf>
    <xf numFmtId="165" fontId="17" fillId="4" borderId="17" xfId="0" applyNumberFormat="1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vertical="center"/>
    </xf>
    <xf numFmtId="0" fontId="7" fillId="3" borderId="30" xfId="0" applyFont="1" applyFill="1" applyBorder="1"/>
    <xf numFmtId="0" fontId="7" fillId="3" borderId="25" xfId="0" applyFont="1" applyFill="1" applyBorder="1"/>
    <xf numFmtId="165" fontId="7" fillId="3" borderId="34" xfId="0" applyNumberFormat="1" applyFont="1" applyFill="1" applyBorder="1"/>
    <xf numFmtId="0" fontId="17" fillId="3" borderId="29" xfId="0" applyFont="1" applyFill="1" applyBorder="1" applyAlignment="1">
      <alignment vertical="center"/>
    </xf>
    <xf numFmtId="0" fontId="7" fillId="3" borderId="29" xfId="0" applyFont="1" applyFill="1" applyBorder="1"/>
    <xf numFmtId="0" fontId="17" fillId="3" borderId="33" xfId="0" applyFont="1" applyFill="1" applyBorder="1" applyAlignment="1">
      <alignment vertical="center"/>
    </xf>
    <xf numFmtId="0" fontId="7" fillId="3" borderId="35" xfId="0" applyFont="1" applyFill="1" applyBorder="1"/>
    <xf numFmtId="0" fontId="7" fillId="3" borderId="33" xfId="0" applyFont="1" applyFill="1" applyBorder="1"/>
    <xf numFmtId="165" fontId="7" fillId="3" borderId="36" xfId="0" applyNumberFormat="1" applyFont="1" applyFill="1" applyBorder="1"/>
    <xf numFmtId="0" fontId="17" fillId="0" borderId="3" xfId="0" applyFont="1" applyBorder="1"/>
    <xf numFmtId="0" fontId="13" fillId="0" borderId="37" xfId="0" applyFont="1" applyBorder="1"/>
    <xf numFmtId="165" fontId="13" fillId="0" borderId="38" xfId="0" applyNumberFormat="1" applyFont="1" applyBorder="1"/>
    <xf numFmtId="0" fontId="13" fillId="0" borderId="0" xfId="0" applyFont="1" applyAlignment="1">
      <alignment vertical="center"/>
    </xf>
    <xf numFmtId="0" fontId="17" fillId="4" borderId="17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165" fontId="19" fillId="4" borderId="17" xfId="0" applyNumberFormat="1" applyFont="1" applyFill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/>
    </xf>
    <xf numFmtId="165" fontId="8" fillId="0" borderId="40" xfId="0" applyNumberFormat="1" applyFont="1" applyBorder="1" applyAlignment="1">
      <alignment vertical="center"/>
    </xf>
    <xf numFmtId="165" fontId="8" fillId="0" borderId="41" xfId="0" applyNumberFormat="1" applyFont="1" applyBorder="1" applyAlignment="1">
      <alignment vertical="center"/>
    </xf>
    <xf numFmtId="165" fontId="8" fillId="0" borderId="3" xfId="0" applyNumberFormat="1" applyFont="1" applyBorder="1"/>
    <xf numFmtId="165" fontId="8" fillId="0" borderId="6" xfId="0" applyNumberFormat="1" applyFont="1" applyBorder="1" applyAlignment="1">
      <alignment vertical="center"/>
    </xf>
    <xf numFmtId="0" fontId="17" fillId="4" borderId="44" xfId="0" applyFont="1" applyFill="1" applyBorder="1" applyAlignment="1">
      <alignment vertical="center" wrapText="1"/>
    </xf>
    <xf numFmtId="0" fontId="17" fillId="4" borderId="45" xfId="0" applyFont="1" applyFill="1" applyBorder="1" applyAlignment="1">
      <alignment vertical="center" wrapText="1"/>
    </xf>
    <xf numFmtId="0" fontId="17" fillId="5" borderId="46" xfId="0" applyFont="1" applyFill="1" applyBorder="1" applyAlignment="1">
      <alignment vertical="center" wrapText="1"/>
    </xf>
    <xf numFmtId="165" fontId="7" fillId="5" borderId="47" xfId="0" applyNumberFormat="1" applyFont="1" applyFill="1" applyBorder="1"/>
    <xf numFmtId="0" fontId="17" fillId="5" borderId="48" xfId="0" applyFont="1" applyFill="1" applyBorder="1" applyAlignment="1">
      <alignment vertical="center" wrapText="1"/>
    </xf>
    <xf numFmtId="165" fontId="7" fillId="5" borderId="49" xfId="0" applyNumberFormat="1" applyFont="1" applyFill="1" applyBorder="1"/>
    <xf numFmtId="165" fontId="7" fillId="5" borderId="51" xfId="0" applyNumberFormat="1" applyFont="1" applyFill="1" applyBorder="1"/>
    <xf numFmtId="0" fontId="6" fillId="0" borderId="17" xfId="0" applyFont="1" applyBorder="1"/>
    <xf numFmtId="0" fontId="6" fillId="0" borderId="3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3" borderId="52" xfId="0" applyFont="1" applyFill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164" fontId="6" fillId="0" borderId="17" xfId="0" applyNumberFormat="1" applyFont="1" applyBorder="1" applyAlignment="1">
      <alignment vertical="center" wrapText="1"/>
    </xf>
    <xf numFmtId="164" fontId="6" fillId="0" borderId="17" xfId="0" applyNumberFormat="1" applyFont="1" applyBorder="1"/>
    <xf numFmtId="0" fontId="13" fillId="0" borderId="0" xfId="0" applyFont="1" applyAlignment="1">
      <alignment vertical="center" textRotation="90"/>
    </xf>
    <xf numFmtId="164" fontId="6" fillId="0" borderId="54" xfId="0" applyNumberFormat="1" applyFont="1" applyBorder="1" applyAlignment="1">
      <alignment horizontal="right" vertical="center" wrapText="1"/>
    </xf>
    <xf numFmtId="164" fontId="6" fillId="0" borderId="60" xfId="0" applyNumberFormat="1" applyFont="1" applyBorder="1" applyAlignment="1">
      <alignment horizontal="right" vertical="center" wrapText="1"/>
    </xf>
    <xf numFmtId="164" fontId="6" fillId="3" borderId="60" xfId="0" applyNumberFormat="1" applyFont="1" applyFill="1" applyBorder="1" applyAlignment="1">
      <alignment horizontal="right" vertical="center" wrapText="1"/>
    </xf>
    <xf numFmtId="164" fontId="21" fillId="0" borderId="66" xfId="0" applyNumberFormat="1" applyFont="1" applyBorder="1" applyAlignment="1">
      <alignment horizontal="right" vertical="center" wrapText="1"/>
    </xf>
    <xf numFmtId="0" fontId="17" fillId="4" borderId="46" xfId="0" applyFont="1" applyFill="1" applyBorder="1" applyAlignment="1">
      <alignment vertical="center" wrapText="1"/>
    </xf>
    <xf numFmtId="0" fontId="17" fillId="4" borderId="47" xfId="0" applyFont="1" applyFill="1" applyBorder="1" applyAlignment="1">
      <alignment vertical="center" wrapText="1"/>
    </xf>
    <xf numFmtId="164" fontId="17" fillId="3" borderId="24" xfId="0" applyNumberFormat="1" applyFont="1" applyFill="1" applyBorder="1" applyAlignment="1">
      <alignment vertical="center"/>
    </xf>
    <xf numFmtId="0" fontId="22" fillId="2" borderId="73" xfId="0" applyFont="1" applyFill="1" applyBorder="1" applyAlignment="1">
      <alignment horizontal="center" vertical="center"/>
    </xf>
    <xf numFmtId="0" fontId="8" fillId="0" borderId="0" xfId="0" applyFont="1"/>
    <xf numFmtId="0" fontId="5" fillId="0" borderId="16" xfId="0" applyFont="1" applyBorder="1"/>
    <xf numFmtId="0" fontId="9" fillId="0" borderId="0" xfId="0" applyFont="1" applyAlignment="1">
      <alignment horizontal="center"/>
    </xf>
    <xf numFmtId="0" fontId="6" fillId="0" borderId="7" xfId="0" applyFont="1" applyBorder="1"/>
    <xf numFmtId="0" fontId="6" fillId="0" borderId="15" xfId="0" applyFont="1" applyBorder="1"/>
    <xf numFmtId="0" fontId="6" fillId="0" borderId="11" xfId="0" applyFont="1" applyBorder="1"/>
    <xf numFmtId="0" fontId="6" fillId="0" borderId="27" xfId="0" applyFont="1" applyBorder="1"/>
    <xf numFmtId="165" fontId="8" fillId="0" borderId="46" xfId="0" applyNumberFormat="1" applyFont="1" applyBorder="1"/>
    <xf numFmtId="165" fontId="8" fillId="0" borderId="54" xfId="0" applyNumberFormat="1" applyFont="1" applyBorder="1"/>
    <xf numFmtId="165" fontId="8" fillId="0" borderId="47" xfId="0" applyNumberFormat="1" applyFont="1" applyBorder="1"/>
    <xf numFmtId="168" fontId="7" fillId="0" borderId="56" xfId="0" applyNumberFormat="1" applyFont="1" applyBorder="1"/>
    <xf numFmtId="168" fontId="7" fillId="0" borderId="15" xfId="0" applyNumberFormat="1" applyFont="1" applyBorder="1"/>
    <xf numFmtId="0" fontId="6" fillId="0" borderId="58" xfId="0" applyFont="1" applyBorder="1"/>
    <xf numFmtId="165" fontId="8" fillId="0" borderId="48" xfId="0" applyNumberFormat="1" applyFont="1" applyBorder="1"/>
    <xf numFmtId="165" fontId="8" fillId="0" borderId="60" xfId="0" applyNumberFormat="1" applyFont="1" applyBorder="1"/>
    <xf numFmtId="165" fontId="8" fillId="0" borderId="49" xfId="0" applyNumberFormat="1" applyFont="1" applyBorder="1"/>
    <xf numFmtId="168" fontId="7" fillId="0" borderId="17" xfId="0" applyNumberFormat="1" applyFont="1" applyBorder="1"/>
    <xf numFmtId="165" fontId="8" fillId="0" borderId="74" xfId="0" applyNumberFormat="1" applyFont="1" applyBorder="1"/>
    <xf numFmtId="165" fontId="8" fillId="0" borderId="75" xfId="0" applyNumberFormat="1" applyFont="1" applyBorder="1"/>
    <xf numFmtId="168" fontId="7" fillId="0" borderId="11" xfId="0" applyNumberFormat="1" applyFont="1" applyBorder="1"/>
    <xf numFmtId="168" fontId="7" fillId="0" borderId="16" xfId="0" applyNumberFormat="1" applyFont="1" applyBorder="1"/>
    <xf numFmtId="165" fontId="8" fillId="0" borderId="76" xfId="0" applyNumberFormat="1" applyFont="1" applyBorder="1"/>
    <xf numFmtId="165" fontId="8" fillId="0" borderId="66" xfId="0" applyNumberFormat="1" applyFont="1" applyBorder="1"/>
    <xf numFmtId="165" fontId="8" fillId="0" borderId="51" xfId="0" applyNumberFormat="1" applyFont="1" applyBorder="1"/>
    <xf numFmtId="0" fontId="3" fillId="0" borderId="17" xfId="0" applyFont="1" applyBorder="1"/>
    <xf numFmtId="165" fontId="8" fillId="0" borderId="17" xfId="0" applyNumberFormat="1" applyFont="1" applyBorder="1"/>
    <xf numFmtId="165" fontId="8" fillId="0" borderId="12" xfId="0" applyNumberFormat="1" applyFont="1" applyBorder="1"/>
    <xf numFmtId="165" fontId="7" fillId="0" borderId="3" xfId="0" applyNumberFormat="1" applyFont="1" applyBorder="1"/>
    <xf numFmtId="165" fontId="7" fillId="0" borderId="16" xfId="0" applyNumberFormat="1" applyFont="1" applyBorder="1"/>
    <xf numFmtId="0" fontId="23" fillId="6" borderId="73" xfId="0" applyFont="1" applyFill="1" applyBorder="1"/>
    <xf numFmtId="0" fontId="16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11" fillId="0" borderId="0" xfId="0" applyFont="1"/>
    <xf numFmtId="0" fontId="11" fillId="0" borderId="46" xfId="0" applyFont="1" applyBorder="1"/>
    <xf numFmtId="0" fontId="11" fillId="0" borderId="54" xfId="0" applyFont="1" applyBorder="1"/>
    <xf numFmtId="0" fontId="11" fillId="0" borderId="55" xfId="0" applyFont="1" applyBorder="1"/>
    <xf numFmtId="0" fontId="11" fillId="0" borderId="47" xfId="0" applyFont="1" applyBorder="1"/>
    <xf numFmtId="0" fontId="11" fillId="0" borderId="53" xfId="0" applyFont="1" applyBorder="1"/>
    <xf numFmtId="0" fontId="11" fillId="9" borderId="48" xfId="0" applyFont="1" applyFill="1" applyBorder="1"/>
    <xf numFmtId="0" fontId="11" fillId="9" borderId="90" xfId="0" applyFont="1" applyFill="1" applyBorder="1"/>
    <xf numFmtId="0" fontId="11" fillId="0" borderId="48" xfId="0" applyFont="1" applyBorder="1"/>
    <xf numFmtId="0" fontId="11" fillId="0" borderId="60" xfId="0" applyFont="1" applyBorder="1"/>
    <xf numFmtId="0" fontId="11" fillId="0" borderId="61" xfId="0" applyFont="1" applyBorder="1"/>
    <xf numFmtId="0" fontId="11" fillId="0" borderId="49" xfId="0" applyFont="1" applyBorder="1"/>
    <xf numFmtId="0" fontId="11" fillId="0" borderId="59" xfId="0" applyFont="1" applyBorder="1"/>
    <xf numFmtId="0" fontId="11" fillId="9" borderId="50" xfId="0" applyFont="1" applyFill="1" applyBorder="1"/>
    <xf numFmtId="0" fontId="11" fillId="9" borderId="91" xfId="0" applyFont="1" applyFill="1" applyBorder="1"/>
    <xf numFmtId="0" fontId="11" fillId="0" borderId="50" xfId="0" applyFont="1" applyBorder="1"/>
    <xf numFmtId="0" fontId="11" fillId="0" borderId="66" xfId="0" applyFont="1" applyBorder="1"/>
    <xf numFmtId="0" fontId="11" fillId="0" borderId="67" xfId="0" applyFont="1" applyBorder="1"/>
    <xf numFmtId="0" fontId="11" fillId="0" borderId="51" xfId="0" applyFont="1" applyBorder="1"/>
    <xf numFmtId="0" fontId="11" fillId="0" borderId="65" xfId="0" applyFont="1" applyBorder="1"/>
    <xf numFmtId="0" fontId="11" fillId="0" borderId="94" xfId="0" applyFont="1" applyBorder="1"/>
    <xf numFmtId="0" fontId="11" fillId="0" borderId="39" xfId="0" applyFont="1" applyBorder="1"/>
    <xf numFmtId="0" fontId="11" fillId="0" borderId="95" xfId="0" applyFont="1" applyBorder="1"/>
    <xf numFmtId="0" fontId="11" fillId="0" borderId="40" xfId="0" applyFont="1" applyBorder="1"/>
    <xf numFmtId="0" fontId="11" fillId="0" borderId="96" xfId="0" applyFont="1" applyBorder="1"/>
    <xf numFmtId="0" fontId="35" fillId="10" borderId="97" xfId="0" applyFont="1" applyFill="1" applyBorder="1" applyAlignment="1" applyProtection="1">
      <alignment vertical="center" wrapText="1"/>
    </xf>
    <xf numFmtId="0" fontId="35" fillId="10" borderId="98" xfId="0" applyFont="1" applyFill="1" applyBorder="1" applyAlignment="1" applyProtection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2" fillId="0" borderId="4" xfId="0" applyFont="1" applyBorder="1"/>
    <xf numFmtId="0" fontId="2" fillId="0" borderId="6" xfId="0" applyFont="1" applyBorder="1"/>
    <xf numFmtId="0" fontId="5" fillId="4" borderId="7" xfId="0" applyFont="1" applyFill="1" applyBorder="1" applyAlignment="1">
      <alignment horizontal="left" vertical="center" wrapText="1"/>
    </xf>
    <xf numFmtId="0" fontId="2" fillId="0" borderId="11" xfId="0" applyFont="1" applyBorder="1"/>
    <xf numFmtId="0" fontId="2" fillId="0" borderId="8" xfId="0" applyFont="1" applyBorder="1"/>
    <xf numFmtId="0" fontId="2" fillId="0" borderId="12" xfId="0" applyFont="1" applyBorder="1"/>
    <xf numFmtId="0" fontId="2" fillId="0" borderId="14" xfId="0" applyFont="1" applyBorder="1"/>
    <xf numFmtId="0" fontId="2" fillId="0" borderId="13" xfId="0" applyFont="1" applyBorder="1"/>
    <xf numFmtId="0" fontId="8" fillId="0" borderId="42" xfId="0" applyFont="1" applyBorder="1" applyAlignment="1">
      <alignment horizontal="center"/>
    </xf>
    <xf numFmtId="0" fontId="2" fillId="0" borderId="43" xfId="0" applyFont="1" applyBorder="1"/>
    <xf numFmtId="0" fontId="3" fillId="3" borderId="7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16" fillId="3" borderId="15" xfId="0" applyFont="1" applyFill="1" applyBorder="1" applyAlignment="1">
      <alignment horizontal="center" vertical="center" wrapText="1"/>
    </xf>
    <xf numFmtId="0" fontId="2" fillId="0" borderId="18" xfId="0" applyFont="1" applyBorder="1"/>
    <xf numFmtId="0" fontId="2" fillId="0" borderId="16" xfId="0" applyFont="1" applyBorder="1"/>
    <xf numFmtId="0" fontId="6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6" fillId="0" borderId="3" xfId="0" applyFont="1" applyBorder="1"/>
    <xf numFmtId="0" fontId="6" fillId="3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/>
    </xf>
    <xf numFmtId="164" fontId="6" fillId="0" borderId="12" xfId="0" applyNumberFormat="1" applyFont="1" applyBorder="1" applyAlignment="1">
      <alignment horizontal="center"/>
    </xf>
    <xf numFmtId="165" fontId="8" fillId="0" borderId="7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0" fontId="6" fillId="0" borderId="7" xfId="0" applyFont="1" applyBorder="1" applyAlignment="1">
      <alignment horizontal="left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3" fillId="3" borderId="3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5" fillId="4" borderId="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2" fillId="0" borderId="10" xfId="0" applyFont="1" applyBorder="1"/>
    <xf numFmtId="0" fontId="6" fillId="3" borderId="9" xfId="0" applyFont="1" applyFill="1" applyBorder="1" applyAlignment="1">
      <alignment horizontal="center" vertical="center" wrapText="1"/>
    </xf>
    <xf numFmtId="0" fontId="9" fillId="0" borderId="61" xfId="0" applyFont="1" applyBorder="1" applyAlignment="1">
      <alignment horizontal="left" vertical="top" wrapText="1"/>
    </xf>
    <xf numFmtId="0" fontId="2" fillId="0" borderId="62" xfId="0" applyFont="1" applyBorder="1"/>
    <xf numFmtId="0" fontId="2" fillId="0" borderId="63" xfId="0" applyFont="1" applyBorder="1"/>
    <xf numFmtId="0" fontId="5" fillId="4" borderId="70" xfId="0" applyFont="1" applyFill="1" applyBorder="1" applyAlignment="1">
      <alignment horizontal="center"/>
    </xf>
    <xf numFmtId="0" fontId="2" fillId="0" borderId="71" xfId="0" applyFont="1" applyBorder="1"/>
    <xf numFmtId="0" fontId="2" fillId="0" borderId="72" xfId="0" applyFont="1" applyBorder="1"/>
    <xf numFmtId="0" fontId="9" fillId="0" borderId="58" xfId="0" applyFont="1" applyBorder="1" applyAlignment="1">
      <alignment horizontal="left" vertical="top" wrapText="1"/>
    </xf>
    <xf numFmtId="0" fontId="2" fillId="0" borderId="59" xfId="0" applyFont="1" applyBorder="1"/>
    <xf numFmtId="0" fontId="21" fillId="0" borderId="64" xfId="0" applyFont="1" applyBorder="1" applyAlignment="1">
      <alignment horizontal="left" vertical="top" wrapText="1"/>
    </xf>
    <xf numFmtId="0" fontId="2" fillId="0" borderId="65" xfId="0" applyFont="1" applyBorder="1"/>
    <xf numFmtId="164" fontId="20" fillId="3" borderId="7" xfId="0" applyNumberFormat="1" applyFont="1" applyFill="1" applyBorder="1" applyAlignment="1">
      <alignment horizontal="center" vertical="center" wrapText="1"/>
    </xf>
    <xf numFmtId="0" fontId="9" fillId="0" borderId="55" xfId="0" applyFont="1" applyBorder="1" applyAlignment="1">
      <alignment horizontal="left" vertical="top" wrapText="1"/>
    </xf>
    <xf numFmtId="0" fontId="2" fillId="0" borderId="56" xfId="0" applyFont="1" applyBorder="1"/>
    <xf numFmtId="0" fontId="2" fillId="0" borderId="57" xfId="0" applyFont="1" applyBorder="1"/>
    <xf numFmtId="10" fontId="17" fillId="0" borderId="67" xfId="0" applyNumberFormat="1" applyFont="1" applyBorder="1" applyAlignment="1">
      <alignment horizontal="center" vertical="center" wrapText="1"/>
    </xf>
    <xf numFmtId="0" fontId="2" fillId="0" borderId="68" xfId="0" applyFont="1" applyBorder="1"/>
    <xf numFmtId="0" fontId="2" fillId="0" borderId="69" xfId="0" applyFont="1" applyBorder="1"/>
    <xf numFmtId="0" fontId="9" fillId="0" borderId="27" xfId="0" applyFont="1" applyBorder="1" applyAlignment="1">
      <alignment horizontal="left" vertical="top" wrapText="1"/>
    </xf>
    <xf numFmtId="0" fontId="2" fillId="0" borderId="53" xfId="0" applyFont="1" applyBorder="1"/>
    <xf numFmtId="0" fontId="22" fillId="2" borderId="3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/>
    </xf>
    <xf numFmtId="0" fontId="7" fillId="4" borderId="7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0" borderId="77" xfId="0" applyFont="1" applyBorder="1"/>
    <xf numFmtId="0" fontId="16" fillId="0" borderId="7" xfId="0" applyFont="1" applyBorder="1" applyAlignment="1">
      <alignment horizontal="left" vertical="center" wrapText="1"/>
    </xf>
    <xf numFmtId="0" fontId="26" fillId="7" borderId="7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/>
    </xf>
    <xf numFmtId="0" fontId="2" fillId="0" borderId="78" xfId="0" applyFont="1" applyBorder="1"/>
    <xf numFmtId="0" fontId="2" fillId="0" borderId="79" xfId="0" applyFont="1" applyBorder="1"/>
    <xf numFmtId="0" fontId="24" fillId="4" borderId="80" xfId="0" applyFont="1" applyFill="1" applyBorder="1" applyAlignment="1">
      <alignment horizontal="center"/>
    </xf>
    <xf numFmtId="0" fontId="25" fillId="7" borderId="81" xfId="0" applyFont="1" applyFill="1" applyBorder="1" applyAlignment="1">
      <alignment horizontal="center" vertical="center" wrapText="1"/>
    </xf>
    <xf numFmtId="0" fontId="2" fillId="0" borderId="85" xfId="0" applyFont="1" applyBorder="1"/>
    <xf numFmtId="0" fontId="25" fillId="7" borderId="83" xfId="0" applyFont="1" applyFill="1" applyBorder="1" applyAlignment="1">
      <alignment horizontal="center" vertical="center" wrapText="1"/>
    </xf>
    <xf numFmtId="0" fontId="2" fillId="0" borderId="87" xfId="0" applyFont="1" applyBorder="1"/>
    <xf numFmtId="0" fontId="25" fillId="7" borderId="84" xfId="0" applyFont="1" applyFill="1" applyBorder="1" applyAlignment="1">
      <alignment horizontal="center" vertical="center" wrapText="1"/>
    </xf>
    <xf numFmtId="0" fontId="2" fillId="0" borderId="88" xfId="0" applyFont="1" applyBorder="1"/>
    <xf numFmtId="0" fontId="25" fillId="7" borderId="82" xfId="0" applyFont="1" applyFill="1" applyBorder="1" applyAlignment="1">
      <alignment horizontal="center" vertical="center" wrapText="1"/>
    </xf>
    <xf numFmtId="0" fontId="2" fillId="0" borderId="86" xfId="0" applyFont="1" applyBorder="1"/>
    <xf numFmtId="0" fontId="11" fillId="8" borderId="27" xfId="0" applyFont="1" applyFill="1" applyBorder="1" applyAlignment="1">
      <alignment horizontal="center"/>
    </xf>
    <xf numFmtId="0" fontId="2" fillId="0" borderId="89" xfId="0" applyFont="1" applyBorder="1"/>
    <xf numFmtId="0" fontId="11" fillId="8" borderId="92" xfId="0" applyFont="1" applyFill="1" applyBorder="1" applyAlignment="1">
      <alignment horizontal="center"/>
    </xf>
    <xf numFmtId="0" fontId="2" fillId="0" borderId="93" xfId="0" applyFont="1" applyBorder="1"/>
    <xf numFmtId="165" fontId="17" fillId="5" borderId="99" xfId="0" applyNumberFormat="1" applyFont="1" applyFill="1" applyBorder="1" applyAlignment="1">
      <alignment horizontal="center" vertical="center"/>
    </xf>
    <xf numFmtId="164" fontId="17" fillId="0" borderId="89" xfId="0" applyNumberFormat="1" applyFont="1" applyBorder="1" applyAlignment="1">
      <alignment vertical="center"/>
    </xf>
    <xf numFmtId="0" fontId="17" fillId="0" borderId="71" xfId="0" applyFont="1" applyBorder="1" applyAlignment="1">
      <alignment vertical="center"/>
    </xf>
    <xf numFmtId="164" fontId="17" fillId="3" borderId="100" xfId="0" applyNumberFormat="1" applyFont="1" applyFill="1" applyBorder="1" applyAlignment="1">
      <alignment vertical="center"/>
    </xf>
    <xf numFmtId="165" fontId="17" fillId="5" borderId="101" xfId="0" applyNumberFormat="1" applyFont="1" applyFill="1" applyBorder="1" applyAlignment="1">
      <alignment horizontal="center" vertical="center"/>
    </xf>
    <xf numFmtId="0" fontId="17" fillId="3" borderId="102" xfId="0" applyFont="1" applyFill="1" applyBorder="1" applyAlignment="1">
      <alignment horizontal="center" vertical="center"/>
    </xf>
    <xf numFmtId="164" fontId="17" fillId="3" borderId="103" xfId="0" applyNumberFormat="1" applyFont="1" applyFill="1" applyBorder="1" applyAlignment="1">
      <alignment vertical="center"/>
    </xf>
    <xf numFmtId="0" fontId="17" fillId="3" borderId="104" xfId="0" applyFont="1" applyFill="1" applyBorder="1" applyAlignment="1">
      <alignment horizontal="center" vertical="center"/>
    </xf>
    <xf numFmtId="164" fontId="17" fillId="3" borderId="105" xfId="0" applyNumberFormat="1" applyFont="1" applyFill="1" applyBorder="1" applyAlignment="1">
      <alignment vertical="center"/>
    </xf>
    <xf numFmtId="164" fontId="17" fillId="3" borderId="106" xfId="0" applyNumberFormat="1" applyFont="1" applyFill="1" applyBorder="1" applyAlignment="1">
      <alignment vertical="center"/>
    </xf>
    <xf numFmtId="165" fontId="17" fillId="5" borderId="107" xfId="0" applyNumberFormat="1" applyFont="1" applyFill="1" applyBorder="1" applyAlignment="1">
      <alignment horizontal="center" vertical="center"/>
    </xf>
    <xf numFmtId="0" fontId="17" fillId="3" borderId="108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opLeftCell="A41" workbookViewId="0">
      <selection activeCell="B44" sqref="B44:B46"/>
    </sheetView>
  </sheetViews>
  <sheetFormatPr defaultColWidth="14.44140625" defaultRowHeight="15" customHeight="1" x14ac:dyDescent="0.3"/>
  <cols>
    <col min="1" max="1" width="89.5546875" bestFit="1" customWidth="1"/>
    <col min="2" max="2" width="15.88671875" customWidth="1"/>
    <col min="3" max="3" width="16.33203125" customWidth="1"/>
    <col min="4" max="4" width="34.5546875" customWidth="1"/>
    <col min="5" max="5" width="56.33203125" customWidth="1"/>
    <col min="6" max="6" width="19" customWidth="1"/>
    <col min="7" max="7" width="7.6640625" customWidth="1"/>
    <col min="8" max="8" width="8.6640625" customWidth="1"/>
    <col min="9" max="15" width="9.109375" customWidth="1"/>
    <col min="16" max="26" width="8.6640625" customWidth="1"/>
  </cols>
  <sheetData>
    <row r="1" spans="1:14" ht="78.75" customHeight="1" x14ac:dyDescent="0.3">
      <c r="A1" s="178" t="s">
        <v>0</v>
      </c>
      <c r="B1" s="179"/>
      <c r="C1" s="180" t="s">
        <v>1</v>
      </c>
      <c r="D1" s="148"/>
      <c r="E1" s="148"/>
      <c r="F1" s="181"/>
      <c r="G1" s="1"/>
    </row>
    <row r="2" spans="1:14" ht="25.5" customHeight="1" x14ac:dyDescent="0.3">
      <c r="A2" s="182" t="s">
        <v>2</v>
      </c>
      <c r="B2" s="149"/>
      <c r="C2" s="180">
        <v>0</v>
      </c>
      <c r="D2" s="148"/>
      <c r="E2" s="148"/>
      <c r="F2" s="149"/>
      <c r="G2" s="1"/>
    </row>
    <row r="3" spans="1:14" ht="27" customHeight="1" x14ac:dyDescent="0.3">
      <c r="A3" s="183" t="s">
        <v>3</v>
      </c>
      <c r="B3" s="176" t="s">
        <v>4</v>
      </c>
      <c r="C3" s="152"/>
      <c r="D3" s="185"/>
      <c r="E3" s="148"/>
      <c r="F3" s="149"/>
      <c r="G3" s="1"/>
    </row>
    <row r="4" spans="1:14" ht="12" customHeight="1" x14ac:dyDescent="0.3">
      <c r="A4" s="184"/>
      <c r="B4" s="176" t="s">
        <v>5</v>
      </c>
      <c r="C4" s="152"/>
      <c r="D4" s="177"/>
      <c r="E4" s="151"/>
      <c r="F4" s="152"/>
      <c r="G4" s="1"/>
    </row>
    <row r="5" spans="1:14" ht="13.5" customHeight="1" x14ac:dyDescent="0.3">
      <c r="A5" s="153"/>
      <c r="B5" s="153"/>
      <c r="C5" s="155"/>
      <c r="D5" s="153"/>
      <c r="E5" s="154"/>
      <c r="F5" s="155"/>
      <c r="G5" s="1"/>
    </row>
    <row r="6" spans="1:14" ht="26.25" customHeight="1" x14ac:dyDescent="0.3">
      <c r="A6" s="170" t="s">
        <v>6</v>
      </c>
      <c r="B6" s="149"/>
      <c r="C6" s="171"/>
      <c r="D6" s="148"/>
      <c r="E6" s="148"/>
      <c r="F6" s="149"/>
      <c r="G6" s="1"/>
      <c r="H6" s="2"/>
      <c r="I6" s="2"/>
      <c r="J6" s="2"/>
    </row>
    <row r="7" spans="1:14" ht="19.5" customHeight="1" x14ac:dyDescent="0.3">
      <c r="A7" s="172" t="s">
        <v>7</v>
      </c>
      <c r="B7" s="149"/>
      <c r="C7" s="173">
        <f>B12+B13+B14+B15+B16</f>
        <v>0</v>
      </c>
      <c r="D7" s="155"/>
      <c r="E7" s="174"/>
      <c r="F7" s="152"/>
      <c r="G7" s="1"/>
    </row>
    <row r="8" spans="1:14" ht="17.25" customHeight="1" x14ac:dyDescent="0.3">
      <c r="A8" s="172" t="s">
        <v>8</v>
      </c>
      <c r="B8" s="148"/>
      <c r="C8" s="175">
        <f>C7+B11</f>
        <v>0</v>
      </c>
      <c r="D8" s="149"/>
      <c r="E8" s="153"/>
      <c r="F8" s="155"/>
      <c r="G8" s="1"/>
    </row>
    <row r="9" spans="1:14" ht="12.75" customHeight="1" x14ac:dyDescent="0.3">
      <c r="A9" s="165" t="s">
        <v>9</v>
      </c>
      <c r="B9" s="166" t="s">
        <v>10</v>
      </c>
      <c r="C9" s="167" t="s">
        <v>11</v>
      </c>
      <c r="D9" s="151"/>
      <c r="E9" s="151"/>
      <c r="F9" s="152"/>
      <c r="G9" s="1"/>
      <c r="H9" s="2"/>
      <c r="I9" s="2"/>
      <c r="J9" s="2"/>
    </row>
    <row r="10" spans="1:14" ht="21.75" customHeight="1" x14ac:dyDescent="0.3">
      <c r="A10" s="164"/>
      <c r="B10" s="164"/>
      <c r="C10" s="153"/>
      <c r="D10" s="154"/>
      <c r="E10" s="154"/>
      <c r="F10" s="155"/>
      <c r="G10" s="1"/>
      <c r="H10" s="2"/>
      <c r="I10" s="2"/>
      <c r="J10" s="2"/>
    </row>
    <row r="11" spans="1:14" ht="91.5" customHeight="1" x14ac:dyDescent="0.3">
      <c r="A11" s="4" t="s">
        <v>12</v>
      </c>
      <c r="B11" s="5">
        <f>+E50</f>
        <v>0</v>
      </c>
      <c r="C11" s="168" t="s">
        <v>13</v>
      </c>
      <c r="D11" s="148"/>
      <c r="E11" s="148"/>
      <c r="F11" s="149"/>
      <c r="G11" s="6"/>
      <c r="H11" s="2"/>
      <c r="I11" s="2"/>
      <c r="J11" s="2"/>
      <c r="K11" s="7"/>
      <c r="L11" s="2"/>
      <c r="M11" s="2"/>
      <c r="N11" s="2"/>
    </row>
    <row r="12" spans="1:14" ht="250.5" customHeight="1" x14ac:dyDescent="0.3">
      <c r="A12" s="8" t="s">
        <v>14</v>
      </c>
      <c r="B12" s="9">
        <f>+D57</f>
        <v>0</v>
      </c>
      <c r="C12" s="169" t="s">
        <v>167</v>
      </c>
      <c r="D12" s="148"/>
      <c r="E12" s="148"/>
      <c r="F12" s="149"/>
      <c r="G12" s="2"/>
      <c r="H12" s="2"/>
      <c r="I12" s="10"/>
      <c r="J12" s="2"/>
      <c r="K12" s="11"/>
      <c r="L12" s="2"/>
      <c r="M12" s="2"/>
      <c r="N12" s="2"/>
    </row>
    <row r="13" spans="1:14" ht="63.75" customHeight="1" x14ac:dyDescent="0.3">
      <c r="A13" s="12" t="s">
        <v>15</v>
      </c>
      <c r="B13" s="13">
        <f>(B11+B12)*45%</f>
        <v>0</v>
      </c>
      <c r="C13" s="147" t="s">
        <v>16</v>
      </c>
      <c r="D13" s="148"/>
      <c r="E13" s="148"/>
      <c r="F13" s="149"/>
      <c r="G13" s="2"/>
      <c r="H13" s="2"/>
      <c r="I13" s="2"/>
      <c r="J13" s="2"/>
      <c r="K13" s="11"/>
      <c r="L13" s="2"/>
      <c r="M13" s="2"/>
      <c r="N13" s="2"/>
    </row>
    <row r="14" spans="1:14" ht="74.25" customHeight="1" x14ac:dyDescent="0.3">
      <c r="A14" s="8" t="s">
        <v>17</v>
      </c>
      <c r="B14" s="9">
        <f>F72</f>
        <v>0</v>
      </c>
      <c r="C14" s="147" t="s">
        <v>18</v>
      </c>
      <c r="D14" s="148"/>
      <c r="E14" s="148"/>
      <c r="F14" s="149"/>
      <c r="G14" s="2"/>
      <c r="H14" s="2"/>
      <c r="I14" s="2"/>
      <c r="J14" s="2"/>
      <c r="K14" s="11"/>
      <c r="L14" s="2"/>
      <c r="M14" s="2"/>
      <c r="N14" s="2"/>
    </row>
    <row r="15" spans="1:14" ht="117" customHeight="1" x14ac:dyDescent="0.3">
      <c r="A15" s="12" t="s">
        <v>19</v>
      </c>
      <c r="B15" s="14"/>
      <c r="C15" s="147" t="s">
        <v>20</v>
      </c>
      <c r="D15" s="148"/>
      <c r="E15" s="148"/>
      <c r="F15" s="149"/>
      <c r="G15" s="2"/>
      <c r="H15" s="2"/>
      <c r="I15" s="2"/>
      <c r="J15" s="2"/>
      <c r="K15" s="11"/>
      <c r="L15" s="2"/>
      <c r="M15" s="2"/>
      <c r="N15" s="2"/>
    </row>
    <row r="16" spans="1:14" ht="122.25" customHeight="1" x14ac:dyDescent="0.3">
      <c r="A16" s="8" t="s">
        <v>21</v>
      </c>
      <c r="B16" s="15"/>
      <c r="C16" s="147" t="s">
        <v>22</v>
      </c>
      <c r="D16" s="148"/>
      <c r="E16" s="148"/>
      <c r="F16" s="149"/>
      <c r="G16" s="2"/>
      <c r="H16" s="2"/>
      <c r="I16" s="2"/>
      <c r="J16" s="2"/>
      <c r="K16" s="11"/>
      <c r="L16" s="2"/>
      <c r="M16" s="2"/>
      <c r="N16" s="2"/>
    </row>
    <row r="17" spans="1:14" ht="26.25" customHeight="1" x14ac:dyDescent="0.3">
      <c r="A17" s="16" t="s">
        <v>23</v>
      </c>
      <c r="B17" s="17">
        <f>SUM(B11:B16)</f>
        <v>0</v>
      </c>
      <c r="C17" s="158" t="s">
        <v>24</v>
      </c>
      <c r="D17" s="151"/>
      <c r="E17" s="151"/>
      <c r="F17" s="152"/>
      <c r="G17" s="2"/>
      <c r="H17" s="2"/>
      <c r="I17" s="2"/>
      <c r="J17" s="2"/>
      <c r="K17" s="11"/>
      <c r="L17" s="2"/>
      <c r="M17" s="2"/>
      <c r="N17" s="2"/>
    </row>
    <row r="18" spans="1:14" ht="32.25" customHeight="1" x14ac:dyDescent="0.3">
      <c r="A18" s="159"/>
      <c r="B18" s="148"/>
      <c r="C18" s="153"/>
      <c r="D18" s="154"/>
      <c r="E18" s="154"/>
      <c r="F18" s="155"/>
      <c r="G18" s="2"/>
      <c r="H18" s="2"/>
      <c r="I18" s="2"/>
      <c r="J18" s="2"/>
    </row>
    <row r="19" spans="1:14" ht="12" hidden="1" customHeight="1" x14ac:dyDescent="0.3">
      <c r="A19" s="2" t="s">
        <v>25</v>
      </c>
    </row>
    <row r="20" spans="1:14" ht="12" hidden="1" customHeight="1" x14ac:dyDescent="0.3">
      <c r="A20" s="18" t="s">
        <v>26</v>
      </c>
    </row>
    <row r="21" spans="1:14" ht="12" hidden="1" customHeight="1" x14ac:dyDescent="0.3">
      <c r="A21" s="2" t="s">
        <v>27</v>
      </c>
    </row>
    <row r="22" spans="1:14" ht="12" hidden="1" customHeight="1" x14ac:dyDescent="0.3">
      <c r="A22" s="18" t="s">
        <v>28</v>
      </c>
    </row>
    <row r="23" spans="1:14" ht="12" hidden="1" customHeight="1" x14ac:dyDescent="0.3">
      <c r="A23" s="18" t="s">
        <v>29</v>
      </c>
    </row>
    <row r="24" spans="1:14" ht="12" hidden="1" customHeight="1" x14ac:dyDescent="0.3">
      <c r="A24" s="18" t="s">
        <v>30</v>
      </c>
    </row>
    <row r="25" spans="1:14" ht="12" hidden="1" customHeight="1" x14ac:dyDescent="0.3">
      <c r="A25" s="18" t="s">
        <v>31</v>
      </c>
    </row>
    <row r="26" spans="1:14" ht="12" hidden="1" customHeight="1" x14ac:dyDescent="0.3">
      <c r="A26" s="18" t="s">
        <v>32</v>
      </c>
    </row>
    <row r="27" spans="1:14" ht="12" hidden="1" customHeight="1" x14ac:dyDescent="0.3">
      <c r="A27" s="18" t="s">
        <v>33</v>
      </c>
    </row>
    <row r="28" spans="1:14" ht="12" hidden="1" customHeight="1" x14ac:dyDescent="0.3">
      <c r="A28" s="18" t="s">
        <v>34</v>
      </c>
    </row>
    <row r="29" spans="1:14" ht="12" hidden="1" customHeight="1" x14ac:dyDescent="0.3">
      <c r="A29" s="18" t="s">
        <v>35</v>
      </c>
    </row>
    <row r="30" spans="1:14" ht="12" hidden="1" customHeight="1" x14ac:dyDescent="0.3">
      <c r="A30" s="18" t="s">
        <v>36</v>
      </c>
    </row>
    <row r="31" spans="1:14" ht="12" hidden="1" customHeight="1" x14ac:dyDescent="0.3">
      <c r="A31" s="18" t="s">
        <v>37</v>
      </c>
    </row>
    <row r="32" spans="1:14" ht="12" hidden="1" customHeight="1" x14ac:dyDescent="0.3">
      <c r="A32" s="18" t="s">
        <v>38</v>
      </c>
    </row>
    <row r="33" spans="1:26" ht="12" hidden="1" customHeight="1" x14ac:dyDescent="0.3"/>
    <row r="34" spans="1:26" ht="12" hidden="1" customHeight="1" x14ac:dyDescent="0.3"/>
    <row r="35" spans="1:26" ht="12" hidden="1" customHeight="1" x14ac:dyDescent="0.3"/>
    <row r="36" spans="1:26" ht="12" hidden="1" customHeight="1" x14ac:dyDescent="0.3"/>
    <row r="37" spans="1:26" ht="12" hidden="1" customHeight="1" x14ac:dyDescent="0.3"/>
    <row r="38" spans="1:26" ht="12" hidden="1" customHeight="1" x14ac:dyDescent="0.3"/>
    <row r="39" spans="1:26" ht="24" customHeight="1" x14ac:dyDescent="0.3">
      <c r="A39" s="160" t="s">
        <v>39</v>
      </c>
      <c r="B39" s="148"/>
      <c r="C39" s="148"/>
      <c r="D39" s="148"/>
      <c r="E39" s="148"/>
      <c r="F39" s="149"/>
    </row>
    <row r="40" spans="1:26" ht="23.25" customHeight="1" x14ac:dyDescent="0.3">
      <c r="A40" s="161"/>
      <c r="B40" s="148"/>
      <c r="C40" s="148"/>
      <c r="D40" s="148"/>
      <c r="E40" s="148"/>
      <c r="F40" s="149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9.5" customHeight="1" x14ac:dyDescent="0.3">
      <c r="A41" s="19" t="s">
        <v>40</v>
      </c>
      <c r="B41" s="20"/>
      <c r="C41" s="20"/>
      <c r="D41" s="19"/>
      <c r="E41" s="19"/>
      <c r="F41" s="162" t="s">
        <v>41</v>
      </c>
      <c r="G41" s="2"/>
      <c r="H41" s="2"/>
    </row>
    <row r="42" spans="1:26" ht="105" customHeight="1" x14ac:dyDescent="0.3">
      <c r="A42" s="21" t="s">
        <v>42</v>
      </c>
      <c r="B42" s="21" t="s">
        <v>43</v>
      </c>
      <c r="C42" s="21" t="s">
        <v>44</v>
      </c>
      <c r="D42" s="21" t="s">
        <v>166</v>
      </c>
      <c r="E42" s="22" t="s">
        <v>45</v>
      </c>
      <c r="F42" s="163"/>
      <c r="G42" s="2"/>
      <c r="H42" s="2"/>
    </row>
    <row r="43" spans="1:26" ht="15" customHeight="1" thickBot="1" x14ac:dyDescent="0.35">
      <c r="A43" s="23" t="s">
        <v>46</v>
      </c>
      <c r="B43" s="24"/>
      <c r="C43" s="24"/>
      <c r="D43" s="24"/>
      <c r="E43" s="24"/>
      <c r="F43" s="163"/>
      <c r="G43" s="2"/>
    </row>
    <row r="44" spans="1:26" ht="12.75" customHeight="1" thickBot="1" x14ac:dyDescent="0.35">
      <c r="A44" s="25"/>
      <c r="B44" s="231"/>
      <c r="C44" s="232" t="str">
        <f>IFERROR(VLOOKUP(B44, A:B, 2, FALSE), "")</f>
        <v/>
      </c>
      <c r="D44" s="233"/>
      <c r="E44" s="229" t="str">
        <f t="shared" ref="E44:E49" si="0">IFERROR(C44*D44, "")</f>
        <v/>
      </c>
      <c r="F44" s="163"/>
      <c r="G44" s="2"/>
    </row>
    <row r="45" spans="1:26" ht="12.75" customHeight="1" thickBot="1" x14ac:dyDescent="0.35">
      <c r="A45" s="30"/>
      <c r="B45" s="234"/>
      <c r="C45" s="228" t="str">
        <f t="shared" ref="C45:C49" si="1">IFERROR(VLOOKUP(B45, A:B, 2, FALSE), "")</f>
        <v/>
      </c>
      <c r="D45" s="235"/>
      <c r="E45" s="229" t="str">
        <f t="shared" si="0"/>
        <v/>
      </c>
      <c r="F45" s="163"/>
      <c r="G45" s="2"/>
    </row>
    <row r="46" spans="1:26" ht="12.75" customHeight="1" thickBot="1" x14ac:dyDescent="0.35">
      <c r="A46" s="30"/>
      <c r="B46" s="234"/>
      <c r="C46" s="228" t="str">
        <f t="shared" si="1"/>
        <v/>
      </c>
      <c r="D46" s="235"/>
      <c r="E46" s="229" t="str">
        <f t="shared" si="0"/>
        <v/>
      </c>
      <c r="F46" s="163"/>
      <c r="G46" s="2"/>
    </row>
    <row r="47" spans="1:26" ht="12.75" customHeight="1" thickBot="1" x14ac:dyDescent="0.35">
      <c r="A47" s="30"/>
      <c r="B47" s="234"/>
      <c r="C47" s="228" t="str">
        <f t="shared" si="1"/>
        <v/>
      </c>
      <c r="D47" s="235"/>
      <c r="E47" s="229" t="str">
        <f t="shared" si="0"/>
        <v/>
      </c>
      <c r="F47" s="163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26" ht="12.75" customHeight="1" thickBot="1" x14ac:dyDescent="0.35">
      <c r="A48" s="30"/>
      <c r="B48" s="236"/>
      <c r="C48" s="228" t="str">
        <f t="shared" si="1"/>
        <v/>
      </c>
      <c r="D48" s="235"/>
      <c r="E48" s="229" t="str">
        <f t="shared" si="0"/>
        <v/>
      </c>
      <c r="F48" s="163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ht="12.75" customHeight="1" thickBot="1" x14ac:dyDescent="0.35">
      <c r="A49" s="30"/>
      <c r="B49" s="237"/>
      <c r="C49" s="238" t="str">
        <f t="shared" si="1"/>
        <v/>
      </c>
      <c r="D49" s="239"/>
      <c r="E49" s="229" t="str">
        <f t="shared" si="0"/>
        <v/>
      </c>
      <c r="F49" s="163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ht="13.5" customHeight="1" thickBot="1" x14ac:dyDescent="0.35">
      <c r="A50" s="37" t="s">
        <v>23</v>
      </c>
      <c r="B50" s="230"/>
      <c r="C50" s="230"/>
      <c r="D50" s="230"/>
      <c r="E50" s="40">
        <f>SUM(E44:E49)</f>
        <v>0</v>
      </c>
      <c r="F50" s="164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ht="13.5" customHeight="1" thickBot="1" x14ac:dyDescent="0.35"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12.75" customHeight="1" x14ac:dyDescent="0.3">
      <c r="A52" s="41" t="s">
        <v>47</v>
      </c>
      <c r="B52" s="42" t="s">
        <v>48</v>
      </c>
      <c r="C52" s="42" t="s">
        <v>49</v>
      </c>
      <c r="D52" s="42" t="s">
        <v>50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3.5" customHeight="1" x14ac:dyDescent="0.3">
      <c r="A53" s="43" t="s">
        <v>51</v>
      </c>
      <c r="B53" s="44"/>
      <c r="C53" s="45"/>
      <c r="D53" s="46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13.5" customHeight="1" x14ac:dyDescent="0.3">
      <c r="A54" s="47" t="s">
        <v>52</v>
      </c>
      <c r="B54" s="44"/>
      <c r="C54" s="48"/>
      <c r="D54" s="46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ht="13.5" customHeight="1" x14ac:dyDescent="0.3">
      <c r="A55" s="47" t="s">
        <v>53</v>
      </c>
      <c r="B55" s="44"/>
      <c r="C55" s="48"/>
      <c r="D55" s="46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13.5" customHeight="1" x14ac:dyDescent="0.3">
      <c r="A56" s="49" t="s">
        <v>54</v>
      </c>
      <c r="B56" s="50"/>
      <c r="C56" s="51"/>
      <c r="D56" s="5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13.5" customHeight="1" x14ac:dyDescent="0.3">
      <c r="A57" s="53" t="s">
        <v>55</v>
      </c>
      <c r="B57" s="54"/>
      <c r="C57" s="54"/>
      <c r="D57" s="55">
        <f>SUM(D53:D56)</f>
        <v>0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13.5" customHeight="1" x14ac:dyDescent="0.3"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13.5" customHeight="1" x14ac:dyDescent="0.3"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12.75" customHeight="1" x14ac:dyDescent="0.3">
      <c r="A60" s="150" t="s">
        <v>56</v>
      </c>
      <c r="B60" s="151"/>
      <c r="C60" s="151"/>
      <c r="D60" s="151"/>
      <c r="E60" s="151"/>
      <c r="F60" s="15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13.5" customHeight="1" x14ac:dyDescent="0.3">
      <c r="A61" s="153"/>
      <c r="B61" s="154"/>
      <c r="C61" s="154"/>
      <c r="D61" s="154"/>
      <c r="E61" s="154"/>
      <c r="F61" s="155"/>
      <c r="G61" s="56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54.75" customHeight="1" x14ac:dyDescent="0.3">
      <c r="A62" s="57" t="s">
        <v>57</v>
      </c>
      <c r="B62" s="42" t="s">
        <v>58</v>
      </c>
      <c r="C62" s="58" t="s">
        <v>59</v>
      </c>
      <c r="D62" s="57" t="s">
        <v>60</v>
      </c>
      <c r="E62" s="57" t="s">
        <v>61</v>
      </c>
      <c r="F62" s="59" t="s">
        <v>62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12.75" customHeight="1" x14ac:dyDescent="0.3">
      <c r="A63" s="30"/>
      <c r="B63" s="30">
        <v>0</v>
      </c>
      <c r="C63" s="60">
        <v>36</v>
      </c>
      <c r="D63" s="30">
        <v>0</v>
      </c>
      <c r="E63" s="30">
        <v>0</v>
      </c>
      <c r="F63" s="61">
        <f>ROUND(+(B63/C63*D63)*E63%,0)</f>
        <v>0</v>
      </c>
      <c r="G63" s="2"/>
    </row>
    <row r="64" spans="1:19" ht="12.75" customHeight="1" x14ac:dyDescent="0.3">
      <c r="A64" s="30"/>
      <c r="B64" s="30">
        <v>0</v>
      </c>
      <c r="C64" s="60">
        <v>36</v>
      </c>
      <c r="D64" s="30">
        <v>0</v>
      </c>
      <c r="E64" s="30">
        <v>0</v>
      </c>
      <c r="F64" s="61">
        <f t="shared" ref="F64:F71" si="2">+(B64/C64*D64)*E64%</f>
        <v>0</v>
      </c>
      <c r="G64" s="2"/>
    </row>
    <row r="65" spans="1:7" ht="12.75" customHeight="1" x14ac:dyDescent="0.3">
      <c r="A65" s="30"/>
      <c r="B65" s="30">
        <v>0</v>
      </c>
      <c r="C65" s="60">
        <v>36</v>
      </c>
      <c r="D65" s="30">
        <v>0</v>
      </c>
      <c r="E65" s="30">
        <v>0</v>
      </c>
      <c r="F65" s="61">
        <f t="shared" si="2"/>
        <v>0</v>
      </c>
      <c r="G65" s="2"/>
    </row>
    <row r="66" spans="1:7" ht="12.75" customHeight="1" x14ac:dyDescent="0.3">
      <c r="A66" s="30"/>
      <c r="B66" s="30">
        <v>0</v>
      </c>
      <c r="C66" s="60">
        <v>36</v>
      </c>
      <c r="D66" s="30">
        <v>0</v>
      </c>
      <c r="E66" s="30">
        <v>0</v>
      </c>
      <c r="F66" s="61">
        <f t="shared" si="2"/>
        <v>0</v>
      </c>
      <c r="G66" s="2"/>
    </row>
    <row r="67" spans="1:7" ht="12.75" customHeight="1" x14ac:dyDescent="0.3">
      <c r="A67" s="30"/>
      <c r="B67" s="30">
        <v>0</v>
      </c>
      <c r="C67" s="60">
        <v>36</v>
      </c>
      <c r="D67" s="30">
        <v>0</v>
      </c>
      <c r="E67" s="30">
        <v>0</v>
      </c>
      <c r="F67" s="61">
        <f t="shared" si="2"/>
        <v>0</v>
      </c>
      <c r="G67" s="2"/>
    </row>
    <row r="68" spans="1:7" ht="12.75" customHeight="1" x14ac:dyDescent="0.3">
      <c r="A68" s="30"/>
      <c r="B68" s="30">
        <v>0</v>
      </c>
      <c r="C68" s="60">
        <v>36</v>
      </c>
      <c r="D68" s="30">
        <v>0</v>
      </c>
      <c r="E68" s="30">
        <v>0</v>
      </c>
      <c r="F68" s="61">
        <f t="shared" si="2"/>
        <v>0</v>
      </c>
      <c r="G68" s="2"/>
    </row>
    <row r="69" spans="1:7" ht="12.75" customHeight="1" x14ac:dyDescent="0.3">
      <c r="A69" s="30"/>
      <c r="B69" s="30">
        <v>0</v>
      </c>
      <c r="C69" s="60">
        <v>36</v>
      </c>
      <c r="D69" s="30">
        <v>0</v>
      </c>
      <c r="E69" s="30">
        <v>0</v>
      </c>
      <c r="F69" s="61">
        <f t="shared" si="2"/>
        <v>0</v>
      </c>
      <c r="G69" s="2"/>
    </row>
    <row r="70" spans="1:7" ht="12.75" customHeight="1" x14ac:dyDescent="0.3">
      <c r="A70" s="30"/>
      <c r="B70" s="30">
        <v>0</v>
      </c>
      <c r="C70" s="60">
        <v>36</v>
      </c>
      <c r="D70" s="30">
        <v>0</v>
      </c>
      <c r="E70" s="30">
        <v>0</v>
      </c>
      <c r="F70" s="61">
        <f t="shared" si="2"/>
        <v>0</v>
      </c>
      <c r="G70" s="2"/>
    </row>
    <row r="71" spans="1:7" ht="12.75" customHeight="1" x14ac:dyDescent="0.3">
      <c r="A71" s="30"/>
      <c r="B71" s="30">
        <v>0</v>
      </c>
      <c r="C71" s="60">
        <v>36</v>
      </c>
      <c r="D71" s="30">
        <v>0</v>
      </c>
      <c r="E71" s="30">
        <v>0</v>
      </c>
      <c r="F71" s="62">
        <f t="shared" si="2"/>
        <v>0</v>
      </c>
      <c r="G71" s="2"/>
    </row>
    <row r="72" spans="1:7" ht="12.75" customHeight="1" x14ac:dyDescent="0.3">
      <c r="A72" s="53" t="s">
        <v>55</v>
      </c>
      <c r="B72" s="63">
        <f>SUM(B63:B71)</f>
        <v>0</v>
      </c>
      <c r="C72" s="156"/>
      <c r="D72" s="148"/>
      <c r="E72" s="157"/>
      <c r="F72" s="64">
        <f>SUM(F63:F71)</f>
        <v>0</v>
      </c>
      <c r="G72" s="2"/>
    </row>
    <row r="73" spans="1:7" ht="12.75" customHeight="1" x14ac:dyDescent="0.3">
      <c r="G73" s="2"/>
    </row>
    <row r="74" spans="1:7" ht="12.75" customHeight="1" x14ac:dyDescent="0.3">
      <c r="G74" s="2"/>
    </row>
    <row r="75" spans="1:7" ht="13.5" customHeight="1" x14ac:dyDescent="0.3"/>
    <row r="76" spans="1:7" ht="12.75" customHeight="1" x14ac:dyDescent="0.3"/>
    <row r="77" spans="1:7" ht="12.75" customHeight="1" x14ac:dyDescent="0.3"/>
    <row r="78" spans="1:7" ht="12.75" customHeight="1" x14ac:dyDescent="0.3">
      <c r="A78" s="65" t="s">
        <v>63</v>
      </c>
      <c r="B78" s="66" t="s">
        <v>44</v>
      </c>
      <c r="D78" s="2"/>
    </row>
    <row r="79" spans="1:7" ht="12.75" customHeight="1" x14ac:dyDescent="0.3">
      <c r="A79" s="67" t="s">
        <v>64</v>
      </c>
      <c r="B79" s="68">
        <v>81</v>
      </c>
    </row>
    <row r="80" spans="1:7" ht="12.75" customHeight="1" x14ac:dyDescent="0.3">
      <c r="A80" s="69" t="s">
        <v>65</v>
      </c>
      <c r="B80" s="70">
        <v>53</v>
      </c>
    </row>
    <row r="81" spans="1:2" ht="12.75" customHeight="1" x14ac:dyDescent="0.3">
      <c r="A81" s="69" t="s">
        <v>66</v>
      </c>
      <c r="B81" s="70">
        <v>34</v>
      </c>
    </row>
    <row r="82" spans="1:2" ht="12.75" customHeight="1" x14ac:dyDescent="0.3">
      <c r="A82" s="145" t="s">
        <v>169</v>
      </c>
      <c r="B82" s="70">
        <v>61</v>
      </c>
    </row>
    <row r="83" spans="1:2" ht="12.75" customHeight="1" x14ac:dyDescent="0.3">
      <c r="A83" s="146" t="s">
        <v>170</v>
      </c>
      <c r="B83" s="71">
        <v>36</v>
      </c>
    </row>
    <row r="84" spans="1:2" ht="12.75" customHeight="1" x14ac:dyDescent="0.3"/>
    <row r="85" spans="1:2" ht="12.75" customHeight="1" x14ac:dyDescent="0.3"/>
    <row r="86" spans="1:2" ht="12.75" customHeight="1" x14ac:dyDescent="0.3"/>
    <row r="87" spans="1:2" ht="12.75" customHeight="1" x14ac:dyDescent="0.3"/>
    <row r="88" spans="1:2" ht="12.75" customHeight="1" x14ac:dyDescent="0.3"/>
    <row r="89" spans="1:2" ht="12.75" customHeight="1" x14ac:dyDescent="0.3"/>
    <row r="90" spans="1:2" ht="12.75" customHeight="1" x14ac:dyDescent="0.3"/>
    <row r="91" spans="1:2" ht="12.75" customHeight="1" x14ac:dyDescent="0.3"/>
    <row r="92" spans="1:2" ht="12.75" customHeight="1" x14ac:dyDescent="0.3"/>
    <row r="93" spans="1:2" ht="12.75" customHeight="1" x14ac:dyDescent="0.3"/>
    <row r="94" spans="1:2" ht="12.75" customHeight="1" x14ac:dyDescent="0.3"/>
    <row r="95" spans="1:2" ht="12.75" customHeight="1" x14ac:dyDescent="0.3"/>
    <row r="96" spans="1:2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  <row r="997" ht="12.75" customHeight="1" x14ac:dyDescent="0.3"/>
    <row r="998" ht="12.75" customHeight="1" x14ac:dyDescent="0.3"/>
    <row r="999" ht="12.75" customHeight="1" x14ac:dyDescent="0.3"/>
    <row r="1000" ht="12.75" customHeight="1" x14ac:dyDescent="0.3"/>
  </sheetData>
  <mergeCells count="32">
    <mergeCell ref="B4:C5"/>
    <mergeCell ref="D4:F5"/>
    <mergeCell ref="A1:B1"/>
    <mergeCell ref="C1:F1"/>
    <mergeCell ref="A2:B2"/>
    <mergeCell ref="C2:F2"/>
    <mergeCell ref="A3:A5"/>
    <mergeCell ref="B3:C3"/>
    <mergeCell ref="D3:F3"/>
    <mergeCell ref="A6:B6"/>
    <mergeCell ref="C6:F6"/>
    <mergeCell ref="A7:B7"/>
    <mergeCell ref="C7:D7"/>
    <mergeCell ref="E7:F8"/>
    <mergeCell ref="A8:B8"/>
    <mergeCell ref="C8:D8"/>
    <mergeCell ref="A9:A10"/>
    <mergeCell ref="B9:B10"/>
    <mergeCell ref="C9:F10"/>
    <mergeCell ref="C11:F11"/>
    <mergeCell ref="C12:F12"/>
    <mergeCell ref="C13:F13"/>
    <mergeCell ref="C14:F14"/>
    <mergeCell ref="A60:F61"/>
    <mergeCell ref="C72:E72"/>
    <mergeCell ref="C15:F15"/>
    <mergeCell ref="C16:F16"/>
    <mergeCell ref="C17:F18"/>
    <mergeCell ref="A18:B18"/>
    <mergeCell ref="A39:F39"/>
    <mergeCell ref="A40:F40"/>
    <mergeCell ref="F41:F50"/>
  </mergeCells>
  <dataValidations count="2">
    <dataValidation type="list" allowBlank="1" showErrorMessage="1" sqref="C6" xr:uid="{00000000-0002-0000-0000-000000000000}">
      <formula1>$A$19:$A$32</formula1>
    </dataValidation>
    <dataValidation type="list" allowBlank="1" showErrorMessage="1" sqref="B44:B49" xr:uid="{00000000-0002-0000-0000-000001000000}">
      <formula1>$A$79:$A$83</formula1>
    </dataValidation>
  </dataValidations>
  <pageMargins left="0.75" right="0.75" top="1" bottom="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topLeftCell="A9" zoomScale="60" zoomScaleNormal="60" workbookViewId="0">
      <selection activeCell="B17" sqref="B17"/>
    </sheetView>
  </sheetViews>
  <sheetFormatPr defaultColWidth="14.44140625" defaultRowHeight="15" customHeight="1" x14ac:dyDescent="0.3"/>
  <cols>
    <col min="1" max="1" width="89.5546875" bestFit="1" customWidth="1"/>
    <col min="2" max="2" width="13.5546875" customWidth="1"/>
    <col min="3" max="3" width="18" customWidth="1"/>
    <col min="4" max="4" width="22.44140625" customWidth="1"/>
    <col min="5" max="5" width="21.44140625" customWidth="1"/>
    <col min="6" max="6" width="102.88671875" customWidth="1"/>
    <col min="7" max="7" width="4.5546875" customWidth="1"/>
    <col min="8" max="8" width="7.6640625" customWidth="1"/>
    <col min="9" max="9" width="11" customWidth="1"/>
    <col min="10" max="10" width="8.6640625" customWidth="1"/>
    <col min="11" max="12" width="8.6640625" hidden="1" customWidth="1"/>
    <col min="13" max="16" width="9.109375" hidden="1" customWidth="1"/>
    <col min="17" max="17" width="8.6640625" hidden="1" customWidth="1"/>
    <col min="18" max="26" width="8.6640625" customWidth="1"/>
  </cols>
  <sheetData>
    <row r="1" spans="1:26" ht="24.75" customHeight="1" x14ac:dyDescent="0.3">
      <c r="A1" s="72" t="s">
        <v>67</v>
      </c>
      <c r="B1" s="73" t="s">
        <v>68</v>
      </c>
      <c r="C1" s="171"/>
      <c r="D1" s="149"/>
      <c r="E1" s="74" t="s">
        <v>69</v>
      </c>
      <c r="F1" s="75"/>
      <c r="G1" s="76"/>
      <c r="H1" s="1"/>
      <c r="I1" s="1"/>
      <c r="J1" s="2"/>
    </row>
    <row r="2" spans="1:26" ht="24.75" customHeight="1" x14ac:dyDescent="0.3">
      <c r="A2" s="172" t="s">
        <v>7</v>
      </c>
      <c r="B2" s="148"/>
      <c r="C2" s="149"/>
      <c r="D2" s="77">
        <f>C6+C7+C8+C9+C10</f>
        <v>0</v>
      </c>
      <c r="E2" s="196" t="s">
        <v>70</v>
      </c>
      <c r="F2" s="152"/>
      <c r="I2" s="2"/>
      <c r="J2" s="2"/>
    </row>
    <row r="3" spans="1:26" ht="24.75" customHeight="1" x14ac:dyDescent="0.3">
      <c r="A3" s="172" t="s">
        <v>71</v>
      </c>
      <c r="B3" s="148"/>
      <c r="C3" s="149"/>
      <c r="D3" s="78">
        <f>D2+C5</f>
        <v>0</v>
      </c>
      <c r="E3" s="153"/>
      <c r="F3" s="155"/>
      <c r="I3" s="2"/>
      <c r="J3" s="2"/>
    </row>
    <row r="4" spans="1:26" ht="24.75" customHeight="1" x14ac:dyDescent="0.3">
      <c r="A4" s="176" t="s">
        <v>9</v>
      </c>
      <c r="B4" s="152"/>
      <c r="C4" s="3" t="s">
        <v>10</v>
      </c>
      <c r="D4" s="167" t="s">
        <v>11</v>
      </c>
      <c r="E4" s="151"/>
      <c r="F4" s="152"/>
      <c r="G4" s="2"/>
      <c r="H4" s="2"/>
      <c r="I4" s="79"/>
      <c r="J4" s="2"/>
      <c r="K4" s="2"/>
      <c r="L4" s="2"/>
    </row>
    <row r="5" spans="1:26" ht="102" customHeight="1" x14ac:dyDescent="0.3">
      <c r="A5" s="203" t="s">
        <v>72</v>
      </c>
      <c r="B5" s="204"/>
      <c r="C5" s="80">
        <f>+E23</f>
        <v>0</v>
      </c>
      <c r="D5" s="197" t="s">
        <v>73</v>
      </c>
      <c r="E5" s="198"/>
      <c r="F5" s="199"/>
      <c r="H5" s="2"/>
      <c r="I5" s="7"/>
      <c r="J5" s="2"/>
      <c r="K5" s="2"/>
      <c r="L5" s="2"/>
      <c r="M5" s="7">
        <v>56500</v>
      </c>
      <c r="N5" s="2">
        <f>M11/100*30</f>
        <v>56226</v>
      </c>
      <c r="O5" s="2"/>
      <c r="P5" s="2">
        <f>N5</f>
        <v>56226</v>
      </c>
    </row>
    <row r="6" spans="1:26" ht="280.5" customHeight="1" x14ac:dyDescent="0.3">
      <c r="A6" s="192" t="s">
        <v>74</v>
      </c>
      <c r="B6" s="193"/>
      <c r="C6" s="81">
        <f>+D30</f>
        <v>0</v>
      </c>
      <c r="D6" s="186" t="s">
        <v>168</v>
      </c>
      <c r="E6" s="187"/>
      <c r="F6" s="188"/>
      <c r="G6" s="79"/>
      <c r="H6" s="2"/>
      <c r="I6" s="11"/>
      <c r="J6" s="2"/>
      <c r="K6" s="2"/>
      <c r="L6" s="2"/>
      <c r="M6" s="11">
        <v>17200</v>
      </c>
      <c r="N6" s="2"/>
      <c r="O6" s="2"/>
      <c r="P6" s="2">
        <f>M6</f>
        <v>17200</v>
      </c>
    </row>
    <row r="7" spans="1:26" ht="12.75" customHeight="1" x14ac:dyDescent="0.3">
      <c r="A7" s="192" t="s">
        <v>75</v>
      </c>
      <c r="B7" s="193"/>
      <c r="C7" s="81">
        <f>ROUND((C5+C6)*0.45,0)</f>
        <v>0</v>
      </c>
      <c r="D7" s="186" t="s">
        <v>16</v>
      </c>
      <c r="E7" s="187"/>
      <c r="F7" s="188"/>
      <c r="G7" s="79"/>
      <c r="H7" s="2"/>
      <c r="I7" s="11"/>
      <c r="J7" s="2"/>
      <c r="K7" s="2"/>
      <c r="L7" s="2"/>
      <c r="M7" s="11">
        <v>44220</v>
      </c>
      <c r="N7" s="2"/>
      <c r="O7" s="2"/>
      <c r="P7" s="2">
        <f>(P5+P6)*0.6</f>
        <v>44055.6</v>
      </c>
    </row>
    <row r="8" spans="1:26" ht="44.25" customHeight="1" x14ac:dyDescent="0.3">
      <c r="A8" s="192" t="s">
        <v>76</v>
      </c>
      <c r="B8" s="193"/>
      <c r="C8" s="81">
        <f>+F45</f>
        <v>0</v>
      </c>
      <c r="D8" s="186" t="s">
        <v>18</v>
      </c>
      <c r="E8" s="187"/>
      <c r="F8" s="188"/>
      <c r="G8" s="79"/>
      <c r="H8" s="2"/>
      <c r="I8" s="11"/>
      <c r="J8" s="2"/>
      <c r="K8" s="2"/>
      <c r="L8" s="2"/>
      <c r="M8" s="11">
        <v>48000</v>
      </c>
      <c r="N8" s="2"/>
      <c r="O8" s="2"/>
      <c r="P8" s="2">
        <f t="shared" ref="P8:P9" si="0">M8</f>
        <v>48000</v>
      </c>
    </row>
    <row r="9" spans="1:26" ht="106.5" customHeight="1" x14ac:dyDescent="0.3">
      <c r="A9" s="192" t="s">
        <v>77</v>
      </c>
      <c r="B9" s="193"/>
      <c r="C9" s="82"/>
      <c r="D9" s="186" t="s">
        <v>78</v>
      </c>
      <c r="E9" s="187"/>
      <c r="F9" s="188"/>
      <c r="G9" s="79"/>
      <c r="H9" s="2"/>
      <c r="I9" s="11"/>
      <c r="J9" s="2"/>
      <c r="K9" s="2"/>
      <c r="L9" s="2"/>
      <c r="M9" s="11">
        <v>10500</v>
      </c>
      <c r="N9" s="2"/>
      <c r="O9" s="2"/>
      <c r="P9" s="2">
        <f t="shared" si="0"/>
        <v>10500</v>
      </c>
    </row>
    <row r="10" spans="1:26" ht="149.25" customHeight="1" x14ac:dyDescent="0.3">
      <c r="A10" s="192" t="s">
        <v>79</v>
      </c>
      <c r="B10" s="193"/>
      <c r="C10" s="82"/>
      <c r="D10" s="186" t="s">
        <v>80</v>
      </c>
      <c r="E10" s="187"/>
      <c r="F10" s="188"/>
      <c r="G10" s="79"/>
      <c r="H10" s="2"/>
      <c r="I10" s="11"/>
      <c r="J10" s="2"/>
      <c r="K10" s="2"/>
      <c r="L10" s="2"/>
      <c r="M10" s="11">
        <v>11000</v>
      </c>
      <c r="N10" s="2">
        <f>(M5-N5)*1.6</f>
        <v>438.40000000000003</v>
      </c>
      <c r="O10" s="2"/>
      <c r="P10" s="2">
        <f>M10+N10</f>
        <v>11438.4</v>
      </c>
    </row>
    <row r="11" spans="1:26" ht="18" customHeight="1" x14ac:dyDescent="0.3">
      <c r="A11" s="194" t="s">
        <v>23</v>
      </c>
      <c r="B11" s="195"/>
      <c r="C11" s="83">
        <f>SUM(C5:C10)</f>
        <v>0</v>
      </c>
      <c r="D11" s="200"/>
      <c r="E11" s="201"/>
      <c r="F11" s="202"/>
      <c r="G11" s="2"/>
      <c r="H11" s="2"/>
      <c r="I11" s="11"/>
      <c r="J11" s="2"/>
      <c r="K11" s="2"/>
      <c r="L11" s="2"/>
      <c r="M11" s="11">
        <f>SUM(M5:M10)</f>
        <v>187420</v>
      </c>
      <c r="N11" s="2"/>
      <c r="O11" s="2"/>
      <c r="P11" s="2">
        <f>SUM(P5:P10)</f>
        <v>187420</v>
      </c>
    </row>
    <row r="12" spans="1:26" ht="24" customHeight="1" x14ac:dyDescent="0.3">
      <c r="A12" s="189" t="s">
        <v>39</v>
      </c>
      <c r="B12" s="190"/>
      <c r="C12" s="190"/>
      <c r="D12" s="190"/>
      <c r="E12" s="190"/>
      <c r="F12" s="191"/>
    </row>
    <row r="13" spans="1:26" ht="23.25" customHeight="1" x14ac:dyDescent="0.3">
      <c r="A13" s="161"/>
      <c r="B13" s="148"/>
      <c r="C13" s="148"/>
      <c r="D13" s="148"/>
      <c r="E13" s="148"/>
      <c r="F13" s="149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customHeight="1" x14ac:dyDescent="0.3">
      <c r="A14" s="19" t="s">
        <v>40</v>
      </c>
      <c r="B14" s="20"/>
      <c r="C14" s="20"/>
      <c r="D14" s="19"/>
      <c r="E14" s="19"/>
      <c r="F14" s="162" t="s">
        <v>81</v>
      </c>
      <c r="G14" s="2"/>
      <c r="H14" s="2"/>
      <c r="I14" s="2"/>
    </row>
    <row r="15" spans="1:26" ht="12.75" customHeight="1" x14ac:dyDescent="0.3">
      <c r="A15" s="21" t="s">
        <v>42</v>
      </c>
      <c r="B15" s="21" t="s">
        <v>82</v>
      </c>
      <c r="C15" s="21" t="s">
        <v>44</v>
      </c>
      <c r="D15" s="21" t="s">
        <v>83</v>
      </c>
      <c r="E15" s="22" t="s">
        <v>45</v>
      </c>
      <c r="F15" s="163"/>
      <c r="G15" s="2"/>
      <c r="H15" s="2"/>
      <c r="I15" s="2"/>
    </row>
    <row r="16" spans="1:26" ht="15" customHeight="1" x14ac:dyDescent="0.3">
      <c r="A16" s="23" t="s">
        <v>84</v>
      </c>
      <c r="B16" s="24"/>
      <c r="C16" s="24"/>
      <c r="D16" s="24"/>
      <c r="E16" s="24"/>
      <c r="F16" s="163"/>
      <c r="G16" s="2"/>
      <c r="H16" s="2"/>
    </row>
    <row r="17" spans="1:20" ht="12.75" customHeight="1" x14ac:dyDescent="0.3">
      <c r="A17" s="25"/>
      <c r="B17" s="26"/>
      <c r="C17" s="27" t="str">
        <f t="shared" ref="C17:C18" si="1">IFERROR(VLOOKUP(B17:B22, A:B, 2, FALSE), "")</f>
        <v/>
      </c>
      <c r="D17" s="28"/>
      <c r="E17" s="29" t="str">
        <f t="shared" ref="E17:E22" si="2">IFERROR(C17*D17, "")</f>
        <v/>
      </c>
      <c r="F17" s="163"/>
      <c r="G17" s="2"/>
      <c r="H17" s="2"/>
    </row>
    <row r="18" spans="1:20" ht="12.75" customHeight="1" x14ac:dyDescent="0.3">
      <c r="A18" s="30"/>
      <c r="B18" s="31"/>
      <c r="C18" s="32" t="str">
        <f t="shared" si="1"/>
        <v/>
      </c>
      <c r="D18" s="33"/>
      <c r="E18" s="29" t="str">
        <f t="shared" si="2"/>
        <v/>
      </c>
      <c r="F18" s="163"/>
      <c r="G18" s="2"/>
      <c r="H18" s="2"/>
    </row>
    <row r="19" spans="1:20" ht="12.75" customHeight="1" x14ac:dyDescent="0.3">
      <c r="A19" s="30"/>
      <c r="B19" s="31"/>
      <c r="C19" s="32" t="str">
        <f t="shared" ref="C19:C22" si="3">IFERROR(VLOOKUP(B19:B33, A:B, 2, FALSE), "")</f>
        <v/>
      </c>
      <c r="D19" s="33"/>
      <c r="E19" s="29" t="str">
        <f t="shared" si="2"/>
        <v/>
      </c>
      <c r="F19" s="163"/>
      <c r="G19" s="2"/>
      <c r="H19" s="2"/>
    </row>
    <row r="20" spans="1:20" ht="12.75" customHeight="1" x14ac:dyDescent="0.3">
      <c r="A20" s="30"/>
      <c r="B20" s="31"/>
      <c r="C20" s="32" t="str">
        <f t="shared" si="3"/>
        <v/>
      </c>
      <c r="D20" s="33"/>
      <c r="E20" s="29" t="str">
        <f t="shared" si="2"/>
        <v/>
      </c>
      <c r="F20" s="163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12.75" customHeight="1" x14ac:dyDescent="0.3">
      <c r="A21" s="30"/>
      <c r="B21" s="34"/>
      <c r="C21" s="32" t="str">
        <f t="shared" si="3"/>
        <v/>
      </c>
      <c r="D21" s="33"/>
      <c r="E21" s="29" t="str">
        <f t="shared" si="2"/>
        <v/>
      </c>
      <c r="F21" s="163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12.75" customHeight="1" x14ac:dyDescent="0.3">
      <c r="A22" s="30"/>
      <c r="B22" s="35"/>
      <c r="C22" s="36" t="str">
        <f t="shared" si="3"/>
        <v/>
      </c>
      <c r="D22" s="33"/>
      <c r="E22" s="29" t="str">
        <f t="shared" si="2"/>
        <v/>
      </c>
      <c r="F22" s="163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13.5" customHeight="1" x14ac:dyDescent="0.3">
      <c r="A23" s="37" t="s">
        <v>23</v>
      </c>
      <c r="B23" s="38"/>
      <c r="C23" s="39"/>
      <c r="D23" s="38"/>
      <c r="E23" s="40">
        <f>SUM(E17:E22)</f>
        <v>0</v>
      </c>
      <c r="F23" s="164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13.5" customHeight="1" x14ac:dyDescent="0.3"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12.75" customHeight="1" x14ac:dyDescent="0.3">
      <c r="A25" s="41" t="s">
        <v>47</v>
      </c>
      <c r="B25" s="42" t="s">
        <v>48</v>
      </c>
      <c r="C25" s="42" t="s">
        <v>49</v>
      </c>
      <c r="D25" s="42" t="s">
        <v>50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13.5" customHeight="1" x14ac:dyDescent="0.3">
      <c r="A26" s="43" t="s">
        <v>51</v>
      </c>
      <c r="B26" s="44"/>
      <c r="C26" s="45"/>
      <c r="D26" s="46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3.5" customHeight="1" x14ac:dyDescent="0.3">
      <c r="A27" s="47" t="s">
        <v>52</v>
      </c>
      <c r="B27" s="44"/>
      <c r="C27" s="48"/>
      <c r="D27" s="46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3.5" customHeight="1" x14ac:dyDescent="0.3">
      <c r="A28" s="47" t="s">
        <v>53</v>
      </c>
      <c r="B28" s="44"/>
      <c r="C28" s="48"/>
      <c r="D28" s="46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3.5" customHeight="1" x14ac:dyDescent="0.3">
      <c r="A29" s="49" t="s">
        <v>54</v>
      </c>
      <c r="B29" s="50"/>
      <c r="C29" s="51"/>
      <c r="D29" s="5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3.5" customHeight="1" x14ac:dyDescent="0.3">
      <c r="A30" s="53" t="s">
        <v>55</v>
      </c>
      <c r="B30" s="54"/>
      <c r="C30" s="54"/>
      <c r="D30" s="55">
        <f>SUM(D26:D29)</f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3.5" customHeight="1" x14ac:dyDescent="0.3"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3.5" customHeight="1" x14ac:dyDescent="0.3"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2.75" customHeight="1" x14ac:dyDescent="0.3">
      <c r="A33" s="150" t="s">
        <v>56</v>
      </c>
      <c r="B33" s="151"/>
      <c r="C33" s="151"/>
      <c r="D33" s="151"/>
      <c r="E33" s="151"/>
      <c r="F33" s="15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3.5" customHeight="1" x14ac:dyDescent="0.3">
      <c r="A34" s="153"/>
      <c r="B34" s="154"/>
      <c r="C34" s="154"/>
      <c r="D34" s="154"/>
      <c r="E34" s="154"/>
      <c r="F34" s="155"/>
      <c r="G34" s="56"/>
      <c r="H34" s="56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54.75" customHeight="1" x14ac:dyDescent="0.3">
      <c r="A35" s="57" t="s">
        <v>57</v>
      </c>
      <c r="B35" s="42" t="s">
        <v>58</v>
      </c>
      <c r="C35" s="58" t="s">
        <v>59</v>
      </c>
      <c r="D35" s="57" t="s">
        <v>60</v>
      </c>
      <c r="E35" s="57" t="s">
        <v>61</v>
      </c>
      <c r="F35" s="59" t="s">
        <v>62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2.75" customHeight="1" x14ac:dyDescent="0.3">
      <c r="A36" s="30"/>
      <c r="B36" s="30">
        <v>0</v>
      </c>
      <c r="C36" s="60">
        <v>36</v>
      </c>
      <c r="D36" s="30">
        <v>0</v>
      </c>
      <c r="E36" s="30">
        <v>0</v>
      </c>
      <c r="F36" s="61">
        <f>ROUND(+(B36/C36*D36)*E36%,0)</f>
        <v>0</v>
      </c>
      <c r="G36" s="2"/>
      <c r="H36" s="2"/>
    </row>
    <row r="37" spans="1:20" ht="12.75" customHeight="1" x14ac:dyDescent="0.3">
      <c r="A37" s="30"/>
      <c r="B37" s="30">
        <v>0</v>
      </c>
      <c r="C37" s="60">
        <v>36</v>
      </c>
      <c r="D37" s="30">
        <v>0</v>
      </c>
      <c r="E37" s="30">
        <v>0</v>
      </c>
      <c r="F37" s="61">
        <f t="shared" ref="F37:F44" si="4">+(B37/C37*D37)*E37%</f>
        <v>0</v>
      </c>
      <c r="G37" s="2"/>
      <c r="H37" s="2"/>
    </row>
    <row r="38" spans="1:20" ht="13.5" customHeight="1" x14ac:dyDescent="0.3">
      <c r="A38" s="30"/>
      <c r="B38" s="30">
        <v>0</v>
      </c>
      <c r="C38" s="60">
        <v>36</v>
      </c>
      <c r="D38" s="30">
        <v>0</v>
      </c>
      <c r="E38" s="30">
        <v>0</v>
      </c>
      <c r="F38" s="61">
        <f t="shared" si="4"/>
        <v>0</v>
      </c>
      <c r="G38" s="2"/>
      <c r="H38" s="2"/>
    </row>
    <row r="39" spans="1:20" ht="13.5" customHeight="1" x14ac:dyDescent="0.3">
      <c r="A39" s="30"/>
      <c r="B39" s="30">
        <v>0</v>
      </c>
      <c r="C39" s="60">
        <v>36</v>
      </c>
      <c r="D39" s="30">
        <v>0</v>
      </c>
      <c r="E39" s="30">
        <v>0</v>
      </c>
      <c r="F39" s="61">
        <f t="shared" si="4"/>
        <v>0</v>
      </c>
      <c r="G39" s="2"/>
      <c r="H39" s="2"/>
    </row>
    <row r="40" spans="1:20" ht="13.5" customHeight="1" x14ac:dyDescent="0.3">
      <c r="A40" s="30"/>
      <c r="B40" s="30">
        <v>0</v>
      </c>
      <c r="C40" s="60">
        <v>36</v>
      </c>
      <c r="D40" s="30">
        <v>0</v>
      </c>
      <c r="E40" s="30">
        <v>0</v>
      </c>
      <c r="F40" s="61">
        <f t="shared" si="4"/>
        <v>0</v>
      </c>
      <c r="G40" s="2"/>
      <c r="H40" s="2"/>
    </row>
    <row r="41" spans="1:20" ht="13.5" customHeight="1" x14ac:dyDescent="0.3">
      <c r="A41" s="30"/>
      <c r="B41" s="30">
        <v>0</v>
      </c>
      <c r="C41" s="60">
        <v>36</v>
      </c>
      <c r="D41" s="30">
        <v>0</v>
      </c>
      <c r="E41" s="30">
        <v>0</v>
      </c>
      <c r="F41" s="61">
        <f t="shared" si="4"/>
        <v>0</v>
      </c>
      <c r="G41" s="2"/>
      <c r="H41" s="2"/>
    </row>
    <row r="42" spans="1:20" ht="13.5" customHeight="1" x14ac:dyDescent="0.3">
      <c r="A42" s="30"/>
      <c r="B42" s="30">
        <v>0</v>
      </c>
      <c r="C42" s="60">
        <v>36</v>
      </c>
      <c r="D42" s="30">
        <v>0</v>
      </c>
      <c r="E42" s="30">
        <v>0</v>
      </c>
      <c r="F42" s="61">
        <f t="shared" si="4"/>
        <v>0</v>
      </c>
      <c r="G42" s="2"/>
      <c r="H42" s="2"/>
    </row>
    <row r="43" spans="1:20" ht="13.5" customHeight="1" x14ac:dyDescent="0.3">
      <c r="A43" s="30"/>
      <c r="B43" s="30">
        <v>0</v>
      </c>
      <c r="C43" s="60">
        <v>36</v>
      </c>
      <c r="D43" s="30">
        <v>0</v>
      </c>
      <c r="E43" s="30">
        <v>0</v>
      </c>
      <c r="F43" s="61">
        <f t="shared" si="4"/>
        <v>0</v>
      </c>
      <c r="G43" s="2"/>
      <c r="H43" s="2"/>
    </row>
    <row r="44" spans="1:20" ht="13.5" customHeight="1" x14ac:dyDescent="0.3">
      <c r="A44" s="30"/>
      <c r="B44" s="30">
        <v>0</v>
      </c>
      <c r="C44" s="60">
        <v>36</v>
      </c>
      <c r="D44" s="30">
        <v>0</v>
      </c>
      <c r="E44" s="30">
        <v>0</v>
      </c>
      <c r="F44" s="62">
        <f t="shared" si="4"/>
        <v>0</v>
      </c>
      <c r="G44" s="2"/>
      <c r="H44" s="2"/>
    </row>
    <row r="45" spans="1:20" ht="12.75" customHeight="1" x14ac:dyDescent="0.3">
      <c r="A45" s="53" t="s">
        <v>55</v>
      </c>
      <c r="B45" s="63">
        <f>SUM(B36:B44)</f>
        <v>0</v>
      </c>
      <c r="C45" s="156"/>
      <c r="D45" s="148"/>
      <c r="E45" s="157"/>
      <c r="F45" s="64">
        <f>SUM(F36:F44)</f>
        <v>0</v>
      </c>
      <c r="G45" s="2"/>
      <c r="H45" s="2"/>
    </row>
    <row r="46" spans="1:20" ht="12.75" customHeight="1" x14ac:dyDescent="0.3">
      <c r="G46" s="2"/>
      <c r="H46" s="2"/>
    </row>
    <row r="47" spans="1:20" ht="12.75" customHeight="1" x14ac:dyDescent="0.3">
      <c r="G47" s="2"/>
      <c r="H47" s="2"/>
    </row>
    <row r="48" spans="1:20" ht="13.5" customHeight="1" x14ac:dyDescent="0.3"/>
    <row r="49" spans="1:4" ht="12.75" customHeight="1" x14ac:dyDescent="0.3"/>
    <row r="50" spans="1:4" ht="12.75" customHeight="1" x14ac:dyDescent="0.3"/>
    <row r="51" spans="1:4" ht="12.75" customHeight="1" x14ac:dyDescent="0.3">
      <c r="A51" s="84" t="s">
        <v>63</v>
      </c>
      <c r="B51" s="85" t="s">
        <v>44</v>
      </c>
      <c r="D51" s="2"/>
    </row>
    <row r="52" spans="1:4" ht="12.75" customHeight="1" x14ac:dyDescent="0.3">
      <c r="A52" s="67" t="s">
        <v>64</v>
      </c>
      <c r="B52" s="68">
        <v>81</v>
      </c>
    </row>
    <row r="53" spans="1:4" ht="12.75" customHeight="1" x14ac:dyDescent="0.3">
      <c r="A53" s="69" t="s">
        <v>65</v>
      </c>
      <c r="B53" s="70">
        <v>53</v>
      </c>
    </row>
    <row r="54" spans="1:4" ht="12.75" customHeight="1" x14ac:dyDescent="0.3">
      <c r="A54" s="69" t="s">
        <v>66</v>
      </c>
      <c r="B54" s="70">
        <v>34</v>
      </c>
    </row>
    <row r="55" spans="1:4" ht="12.75" customHeight="1" x14ac:dyDescent="0.3">
      <c r="A55" s="145" t="s">
        <v>169</v>
      </c>
      <c r="B55" s="70">
        <v>61</v>
      </c>
    </row>
    <row r="56" spans="1:4" ht="12.75" customHeight="1" x14ac:dyDescent="0.3">
      <c r="A56" s="146" t="s">
        <v>170</v>
      </c>
      <c r="B56" s="71">
        <v>36</v>
      </c>
    </row>
    <row r="57" spans="1:4" ht="12.75" customHeight="1" x14ac:dyDescent="0.3"/>
    <row r="58" spans="1:4" ht="12.75" customHeight="1" x14ac:dyDescent="0.3"/>
    <row r="59" spans="1:4" ht="12.75" customHeight="1" x14ac:dyDescent="0.3"/>
    <row r="60" spans="1:4" ht="12.75" customHeight="1" x14ac:dyDescent="0.3"/>
    <row r="61" spans="1:4" ht="12.75" customHeight="1" x14ac:dyDescent="0.3"/>
    <row r="62" spans="1:4" ht="12.75" customHeight="1" x14ac:dyDescent="0.3"/>
    <row r="63" spans="1:4" ht="12.75" customHeight="1" x14ac:dyDescent="0.3"/>
    <row r="64" spans="1: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  <row r="997" ht="12.75" customHeight="1" x14ac:dyDescent="0.3"/>
    <row r="998" ht="12.75" customHeight="1" x14ac:dyDescent="0.3"/>
    <row r="999" ht="12.75" customHeight="1" x14ac:dyDescent="0.3"/>
    <row r="1000" ht="12.75" customHeight="1" x14ac:dyDescent="0.3"/>
  </sheetData>
  <mergeCells count="25">
    <mergeCell ref="D5:F5"/>
    <mergeCell ref="D11:F11"/>
    <mergeCell ref="A5:B5"/>
    <mergeCell ref="A6:B6"/>
    <mergeCell ref="A7:B7"/>
    <mergeCell ref="A8:B8"/>
    <mergeCell ref="A9:B9"/>
    <mergeCell ref="C1:D1"/>
    <mergeCell ref="A2:C2"/>
    <mergeCell ref="E2:F3"/>
    <mergeCell ref="A3:C3"/>
    <mergeCell ref="A4:B4"/>
    <mergeCell ref="D4:F4"/>
    <mergeCell ref="F14:F23"/>
    <mergeCell ref="A33:F34"/>
    <mergeCell ref="C45:E45"/>
    <mergeCell ref="D6:F6"/>
    <mergeCell ref="D7:F7"/>
    <mergeCell ref="D8:F8"/>
    <mergeCell ref="D9:F9"/>
    <mergeCell ref="D10:F10"/>
    <mergeCell ref="A12:F12"/>
    <mergeCell ref="A13:F13"/>
    <mergeCell ref="A10:B10"/>
    <mergeCell ref="A11:B11"/>
  </mergeCells>
  <dataValidations count="1">
    <dataValidation type="list" allowBlank="1" showErrorMessage="1" sqref="B17:B22" xr:uid="{00000000-0002-0000-0100-000000000000}">
      <formula1>$A$52:$A$56</formula1>
    </dataValidation>
  </dataValidation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topLeftCell="A6" zoomScale="50" zoomScaleNormal="50" workbookViewId="0">
      <selection activeCell="B22" sqref="B22"/>
    </sheetView>
  </sheetViews>
  <sheetFormatPr defaultColWidth="14.44140625" defaultRowHeight="15" customHeight="1" x14ac:dyDescent="0.3"/>
  <cols>
    <col min="1" max="1" width="89.5546875" bestFit="1" customWidth="1"/>
    <col min="2" max="2" width="13.5546875" customWidth="1"/>
    <col min="3" max="3" width="18" customWidth="1"/>
    <col min="4" max="4" width="22.44140625" customWidth="1"/>
    <col min="5" max="5" width="21.44140625" customWidth="1"/>
    <col min="6" max="6" width="93.5546875" customWidth="1"/>
    <col min="7" max="7" width="4.5546875" customWidth="1"/>
    <col min="8" max="8" width="7.6640625" customWidth="1"/>
    <col min="9" max="9" width="11" customWidth="1"/>
    <col min="10" max="10" width="8.6640625" customWidth="1"/>
    <col min="11" max="12" width="8.6640625" hidden="1" customWidth="1"/>
    <col min="13" max="16" width="9.109375" hidden="1" customWidth="1"/>
    <col min="17" max="17" width="8.6640625" hidden="1" customWidth="1"/>
    <col min="18" max="26" width="8.6640625" customWidth="1"/>
  </cols>
  <sheetData>
    <row r="1" spans="1:26" ht="24.75" customHeight="1" x14ac:dyDescent="0.3">
      <c r="A1" s="72" t="s">
        <v>85</v>
      </c>
      <c r="B1" s="73" t="s">
        <v>68</v>
      </c>
      <c r="C1" s="171"/>
      <c r="D1" s="149"/>
      <c r="E1" s="74" t="s">
        <v>69</v>
      </c>
      <c r="F1" s="75"/>
      <c r="G1" s="76"/>
      <c r="H1" s="1"/>
      <c r="I1" s="1"/>
      <c r="J1" s="2"/>
    </row>
    <row r="2" spans="1:26" ht="24.75" customHeight="1" x14ac:dyDescent="0.3">
      <c r="A2" s="172" t="s">
        <v>7</v>
      </c>
      <c r="B2" s="148"/>
      <c r="C2" s="149"/>
      <c r="D2" s="77">
        <f>C6+C7+C8+C9+C10</f>
        <v>0</v>
      </c>
      <c r="E2" s="196" t="s">
        <v>70</v>
      </c>
      <c r="F2" s="152"/>
      <c r="I2" s="2"/>
      <c r="J2" s="2"/>
    </row>
    <row r="3" spans="1:26" ht="24.75" customHeight="1" x14ac:dyDescent="0.3">
      <c r="A3" s="172" t="s">
        <v>71</v>
      </c>
      <c r="B3" s="148"/>
      <c r="C3" s="149"/>
      <c r="D3" s="78">
        <f>D2+C5</f>
        <v>0</v>
      </c>
      <c r="E3" s="153"/>
      <c r="F3" s="155"/>
      <c r="I3" s="2"/>
      <c r="J3" s="2"/>
    </row>
    <row r="4" spans="1:26" ht="24.75" customHeight="1" x14ac:dyDescent="0.3">
      <c r="A4" s="176" t="s">
        <v>9</v>
      </c>
      <c r="B4" s="152"/>
      <c r="C4" s="3" t="s">
        <v>10</v>
      </c>
      <c r="D4" s="167" t="s">
        <v>11</v>
      </c>
      <c r="E4" s="151"/>
      <c r="F4" s="152"/>
      <c r="G4" s="2"/>
      <c r="H4" s="2"/>
      <c r="I4" s="79"/>
      <c r="J4" s="2"/>
      <c r="K4" s="2"/>
      <c r="L4" s="2"/>
    </row>
    <row r="5" spans="1:26" ht="102" customHeight="1" x14ac:dyDescent="0.3">
      <c r="A5" s="203" t="s">
        <v>86</v>
      </c>
      <c r="B5" s="204"/>
      <c r="C5" s="80">
        <f>+E23</f>
        <v>0</v>
      </c>
      <c r="D5" s="197" t="s">
        <v>87</v>
      </c>
      <c r="E5" s="198"/>
      <c r="F5" s="199"/>
      <c r="H5" s="2"/>
      <c r="I5" s="7"/>
      <c r="J5" s="2"/>
      <c r="K5" s="2"/>
      <c r="L5" s="2"/>
      <c r="M5" s="7">
        <v>56500</v>
      </c>
      <c r="N5" s="2">
        <f>M11/100*30</f>
        <v>56226</v>
      </c>
      <c r="O5" s="2"/>
      <c r="P5" s="2">
        <f>N5</f>
        <v>56226</v>
      </c>
    </row>
    <row r="6" spans="1:26" ht="285" customHeight="1" x14ac:dyDescent="0.3">
      <c r="A6" s="192" t="s">
        <v>88</v>
      </c>
      <c r="B6" s="193"/>
      <c r="C6" s="81">
        <f>+D30</f>
        <v>0</v>
      </c>
      <c r="D6" s="186" t="s">
        <v>168</v>
      </c>
      <c r="E6" s="187"/>
      <c r="F6" s="188"/>
      <c r="G6" s="79"/>
      <c r="H6" s="2"/>
      <c r="I6" s="11"/>
      <c r="J6" s="2"/>
      <c r="K6" s="2"/>
      <c r="L6" s="2"/>
      <c r="M6" s="11">
        <v>17200</v>
      </c>
      <c r="N6" s="2"/>
      <c r="O6" s="2"/>
      <c r="P6" s="2">
        <f>M6</f>
        <v>17200</v>
      </c>
    </row>
    <row r="7" spans="1:26" ht="12.75" customHeight="1" x14ac:dyDescent="0.3">
      <c r="A7" s="192" t="s">
        <v>89</v>
      </c>
      <c r="B7" s="193"/>
      <c r="C7" s="81">
        <f>ROUND((C5+C6)*0.45,0)</f>
        <v>0</v>
      </c>
      <c r="D7" s="186" t="s">
        <v>16</v>
      </c>
      <c r="E7" s="187"/>
      <c r="F7" s="188"/>
      <c r="G7" s="79"/>
      <c r="H7" s="2"/>
      <c r="I7" s="11"/>
      <c r="J7" s="2"/>
      <c r="K7" s="2"/>
      <c r="L7" s="2"/>
      <c r="M7" s="11">
        <v>44220</v>
      </c>
      <c r="N7" s="2"/>
      <c r="O7" s="2"/>
      <c r="P7" s="2">
        <f>(P5+P6)*0.6</f>
        <v>44055.6</v>
      </c>
    </row>
    <row r="8" spans="1:26" ht="44.25" customHeight="1" x14ac:dyDescent="0.3">
      <c r="A8" s="192" t="s">
        <v>90</v>
      </c>
      <c r="B8" s="193"/>
      <c r="C8" s="81">
        <f>+F45</f>
        <v>0</v>
      </c>
      <c r="D8" s="186" t="s">
        <v>18</v>
      </c>
      <c r="E8" s="187"/>
      <c r="F8" s="188"/>
      <c r="G8" s="79"/>
      <c r="H8" s="2"/>
      <c r="I8" s="11"/>
      <c r="J8" s="2"/>
      <c r="K8" s="2"/>
      <c r="L8" s="2"/>
      <c r="M8" s="11">
        <v>48000</v>
      </c>
      <c r="N8" s="2"/>
      <c r="O8" s="2"/>
      <c r="P8" s="2">
        <f t="shared" ref="P8:P9" si="0">M8</f>
        <v>48000</v>
      </c>
    </row>
    <row r="9" spans="1:26" ht="106.5" customHeight="1" x14ac:dyDescent="0.3">
      <c r="A9" s="192" t="s">
        <v>91</v>
      </c>
      <c r="B9" s="193"/>
      <c r="C9" s="82"/>
      <c r="D9" s="186" t="s">
        <v>92</v>
      </c>
      <c r="E9" s="187"/>
      <c r="F9" s="188"/>
      <c r="G9" s="79"/>
      <c r="H9" s="2"/>
      <c r="I9" s="11"/>
      <c r="J9" s="2"/>
      <c r="K9" s="2"/>
      <c r="L9" s="2"/>
      <c r="M9" s="11">
        <v>10500</v>
      </c>
      <c r="N9" s="2"/>
      <c r="O9" s="2"/>
      <c r="P9" s="2">
        <f t="shared" si="0"/>
        <v>10500</v>
      </c>
    </row>
    <row r="10" spans="1:26" ht="149.25" customHeight="1" x14ac:dyDescent="0.3">
      <c r="A10" s="192" t="s">
        <v>93</v>
      </c>
      <c r="B10" s="193"/>
      <c r="C10" s="82"/>
      <c r="D10" s="186" t="s">
        <v>94</v>
      </c>
      <c r="E10" s="187"/>
      <c r="F10" s="188"/>
      <c r="G10" s="79"/>
      <c r="H10" s="2"/>
      <c r="I10" s="11"/>
      <c r="J10" s="2"/>
      <c r="K10" s="2"/>
      <c r="L10" s="2"/>
      <c r="M10" s="11">
        <v>11000</v>
      </c>
      <c r="N10" s="2">
        <f>(M5-N5)*1.6</f>
        <v>438.40000000000003</v>
      </c>
      <c r="O10" s="2"/>
      <c r="P10" s="2">
        <f>M10+N10</f>
        <v>11438.4</v>
      </c>
    </row>
    <row r="11" spans="1:26" ht="18" customHeight="1" x14ac:dyDescent="0.3">
      <c r="A11" s="194" t="s">
        <v>23</v>
      </c>
      <c r="B11" s="195"/>
      <c r="C11" s="83">
        <f>SUM(C5:C10)</f>
        <v>0</v>
      </c>
      <c r="D11" s="200"/>
      <c r="E11" s="201"/>
      <c r="F11" s="202"/>
      <c r="G11" s="2"/>
      <c r="H11" s="2"/>
      <c r="I11" s="11"/>
      <c r="J11" s="2"/>
      <c r="K11" s="2"/>
      <c r="L11" s="2"/>
      <c r="M11" s="11">
        <f>SUM(M5:M10)</f>
        <v>187420</v>
      </c>
      <c r="N11" s="2"/>
      <c r="O11" s="2"/>
      <c r="P11" s="2">
        <f>SUM(P5:P10)</f>
        <v>187420</v>
      </c>
    </row>
    <row r="12" spans="1:26" ht="24" customHeight="1" x14ac:dyDescent="0.3">
      <c r="A12" s="189" t="s">
        <v>39</v>
      </c>
      <c r="B12" s="190"/>
      <c r="C12" s="190"/>
      <c r="D12" s="190"/>
      <c r="E12" s="190"/>
      <c r="F12" s="191"/>
    </row>
    <row r="13" spans="1:26" ht="23.25" customHeight="1" x14ac:dyDescent="0.3">
      <c r="A13" s="161"/>
      <c r="B13" s="148"/>
      <c r="C13" s="148"/>
      <c r="D13" s="148"/>
      <c r="E13" s="148"/>
      <c r="F13" s="149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customHeight="1" x14ac:dyDescent="0.3">
      <c r="A14" s="19" t="s">
        <v>40</v>
      </c>
      <c r="B14" s="20"/>
      <c r="C14" s="20"/>
      <c r="D14" s="19"/>
      <c r="E14" s="19"/>
      <c r="F14" s="162" t="s">
        <v>81</v>
      </c>
      <c r="G14" s="2"/>
      <c r="H14" s="2"/>
      <c r="I14" s="2"/>
    </row>
    <row r="15" spans="1:26" ht="12.75" customHeight="1" x14ac:dyDescent="0.3">
      <c r="A15" s="21" t="s">
        <v>42</v>
      </c>
      <c r="B15" s="21" t="s">
        <v>95</v>
      </c>
      <c r="C15" s="21" t="s">
        <v>44</v>
      </c>
      <c r="D15" s="21" t="s">
        <v>83</v>
      </c>
      <c r="E15" s="22" t="s">
        <v>45</v>
      </c>
      <c r="F15" s="163"/>
      <c r="G15" s="2"/>
      <c r="H15" s="2"/>
      <c r="I15" s="2"/>
    </row>
    <row r="16" spans="1:26" ht="15" customHeight="1" x14ac:dyDescent="0.3">
      <c r="A16" s="23" t="s">
        <v>84</v>
      </c>
      <c r="B16" s="24"/>
      <c r="C16" s="24"/>
      <c r="D16" s="24"/>
      <c r="E16" s="24"/>
      <c r="F16" s="163"/>
      <c r="G16" s="2"/>
      <c r="H16" s="2"/>
    </row>
    <row r="17" spans="1:20" ht="12.75" customHeight="1" x14ac:dyDescent="0.3">
      <c r="A17" s="25"/>
      <c r="B17" s="86"/>
      <c r="C17" s="27" t="str">
        <f t="shared" ref="C17:C18" si="1">IFERROR(VLOOKUP(B17:B22, A:B, 2, FALSE), "")</f>
        <v/>
      </c>
      <c r="D17" s="28"/>
      <c r="E17" s="29" t="str">
        <f t="shared" ref="E17:E22" si="2">IFERROR(C17*D17, "")</f>
        <v/>
      </c>
      <c r="F17" s="163"/>
      <c r="G17" s="2"/>
      <c r="H17" s="2"/>
    </row>
    <row r="18" spans="1:20" ht="12.75" customHeight="1" x14ac:dyDescent="0.3">
      <c r="A18" s="30"/>
      <c r="B18" s="31"/>
      <c r="C18" s="32" t="str">
        <f t="shared" si="1"/>
        <v/>
      </c>
      <c r="D18" s="33"/>
      <c r="E18" s="29" t="str">
        <f t="shared" si="2"/>
        <v/>
      </c>
      <c r="F18" s="163"/>
      <c r="G18" s="2"/>
      <c r="H18" s="2"/>
    </row>
    <row r="19" spans="1:20" ht="12.75" customHeight="1" x14ac:dyDescent="0.3">
      <c r="A19" s="30"/>
      <c r="B19" s="31"/>
      <c r="C19" s="32" t="str">
        <f t="shared" ref="C19:C22" si="3">IFERROR(VLOOKUP(B19:B33, A:B, 2, FALSE), "")</f>
        <v/>
      </c>
      <c r="D19" s="33"/>
      <c r="E19" s="29" t="str">
        <f t="shared" si="2"/>
        <v/>
      </c>
      <c r="F19" s="163"/>
      <c r="G19" s="2"/>
      <c r="H19" s="2"/>
    </row>
    <row r="20" spans="1:20" ht="12.75" customHeight="1" x14ac:dyDescent="0.3">
      <c r="A20" s="30"/>
      <c r="B20" s="31"/>
      <c r="C20" s="32" t="str">
        <f t="shared" si="3"/>
        <v/>
      </c>
      <c r="D20" s="33"/>
      <c r="E20" s="29" t="str">
        <f t="shared" si="2"/>
        <v/>
      </c>
      <c r="F20" s="163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12.75" customHeight="1" x14ac:dyDescent="0.3">
      <c r="A21" s="30"/>
      <c r="B21" s="34"/>
      <c r="C21" s="32" t="str">
        <f t="shared" si="3"/>
        <v/>
      </c>
      <c r="D21" s="33"/>
      <c r="E21" s="29" t="str">
        <f t="shared" si="2"/>
        <v/>
      </c>
      <c r="F21" s="163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12.75" customHeight="1" x14ac:dyDescent="0.3">
      <c r="A22" s="30"/>
      <c r="B22" s="35"/>
      <c r="C22" s="36" t="str">
        <f t="shared" si="3"/>
        <v/>
      </c>
      <c r="D22" s="33"/>
      <c r="E22" s="29" t="str">
        <f t="shared" si="2"/>
        <v/>
      </c>
      <c r="F22" s="163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13.5" customHeight="1" x14ac:dyDescent="0.3">
      <c r="A23" s="37" t="s">
        <v>23</v>
      </c>
      <c r="B23" s="38"/>
      <c r="C23" s="39"/>
      <c r="D23" s="38"/>
      <c r="E23" s="40">
        <f>SUM(E17:E22)</f>
        <v>0</v>
      </c>
      <c r="F23" s="164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13.5" customHeight="1" x14ac:dyDescent="0.3"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12.75" customHeight="1" x14ac:dyDescent="0.3">
      <c r="A25" s="41" t="s">
        <v>47</v>
      </c>
      <c r="B25" s="42" t="s">
        <v>48</v>
      </c>
      <c r="C25" s="42" t="s">
        <v>49</v>
      </c>
      <c r="D25" s="42" t="s">
        <v>50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13.5" customHeight="1" x14ac:dyDescent="0.3">
      <c r="A26" s="43" t="s">
        <v>51</v>
      </c>
      <c r="B26" s="44"/>
      <c r="C26" s="45"/>
      <c r="D26" s="46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3.5" customHeight="1" x14ac:dyDescent="0.3">
      <c r="A27" s="47" t="s">
        <v>52</v>
      </c>
      <c r="B27" s="44"/>
      <c r="C27" s="48"/>
      <c r="D27" s="46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3.5" customHeight="1" x14ac:dyDescent="0.3">
      <c r="A28" s="47" t="s">
        <v>53</v>
      </c>
      <c r="B28" s="44"/>
      <c r="C28" s="48"/>
      <c r="D28" s="46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3.5" customHeight="1" x14ac:dyDescent="0.3">
      <c r="A29" s="49" t="s">
        <v>54</v>
      </c>
      <c r="B29" s="50"/>
      <c r="C29" s="51"/>
      <c r="D29" s="5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3.5" customHeight="1" x14ac:dyDescent="0.3">
      <c r="A30" s="53" t="s">
        <v>55</v>
      </c>
      <c r="B30" s="54"/>
      <c r="C30" s="54"/>
      <c r="D30" s="55">
        <f>SUM(D26:D29)</f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3.5" customHeight="1" x14ac:dyDescent="0.3"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3.5" customHeight="1" x14ac:dyDescent="0.3"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2.75" customHeight="1" x14ac:dyDescent="0.3">
      <c r="A33" s="150" t="s">
        <v>56</v>
      </c>
      <c r="B33" s="151"/>
      <c r="C33" s="151"/>
      <c r="D33" s="151"/>
      <c r="E33" s="151"/>
      <c r="F33" s="15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3.5" customHeight="1" x14ac:dyDescent="0.3">
      <c r="A34" s="153"/>
      <c r="B34" s="154"/>
      <c r="C34" s="154"/>
      <c r="D34" s="154"/>
      <c r="E34" s="154"/>
      <c r="F34" s="155"/>
      <c r="G34" s="56"/>
      <c r="H34" s="56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54.75" customHeight="1" x14ac:dyDescent="0.3">
      <c r="A35" s="57" t="s">
        <v>57</v>
      </c>
      <c r="B35" s="42" t="s">
        <v>58</v>
      </c>
      <c r="C35" s="58" t="s">
        <v>59</v>
      </c>
      <c r="D35" s="57" t="s">
        <v>60</v>
      </c>
      <c r="E35" s="57" t="s">
        <v>61</v>
      </c>
      <c r="F35" s="59" t="s">
        <v>62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2.75" customHeight="1" x14ac:dyDescent="0.3">
      <c r="A36" s="30"/>
      <c r="B36" s="30">
        <v>0</v>
      </c>
      <c r="C36" s="60">
        <v>36</v>
      </c>
      <c r="D36" s="30">
        <v>0</v>
      </c>
      <c r="E36" s="30">
        <v>0</v>
      </c>
      <c r="F36" s="61">
        <f>ROUND(+(B36/C36*D36)*E36%,0)</f>
        <v>0</v>
      </c>
      <c r="G36" s="2"/>
      <c r="H36" s="2"/>
    </row>
    <row r="37" spans="1:20" ht="12.75" customHeight="1" x14ac:dyDescent="0.3">
      <c r="A37" s="30"/>
      <c r="B37" s="30">
        <v>0</v>
      </c>
      <c r="C37" s="60">
        <v>36</v>
      </c>
      <c r="D37" s="30">
        <v>0</v>
      </c>
      <c r="E37" s="30">
        <v>0</v>
      </c>
      <c r="F37" s="61">
        <f t="shared" ref="F37:F44" si="4">+(B37/C37*D37)*E37%</f>
        <v>0</v>
      </c>
      <c r="G37" s="2"/>
      <c r="H37" s="2"/>
    </row>
    <row r="38" spans="1:20" ht="13.5" customHeight="1" x14ac:dyDescent="0.3">
      <c r="A38" s="30"/>
      <c r="B38" s="30">
        <v>0</v>
      </c>
      <c r="C38" s="60">
        <v>36</v>
      </c>
      <c r="D38" s="30">
        <v>0</v>
      </c>
      <c r="E38" s="30">
        <v>0</v>
      </c>
      <c r="F38" s="61">
        <f t="shared" si="4"/>
        <v>0</v>
      </c>
      <c r="G38" s="2"/>
      <c r="H38" s="2"/>
    </row>
    <row r="39" spans="1:20" ht="13.5" customHeight="1" x14ac:dyDescent="0.3">
      <c r="A39" s="30"/>
      <c r="B39" s="30">
        <v>0</v>
      </c>
      <c r="C39" s="60">
        <v>36</v>
      </c>
      <c r="D39" s="30">
        <v>0</v>
      </c>
      <c r="E39" s="30">
        <v>0</v>
      </c>
      <c r="F39" s="61">
        <f t="shared" si="4"/>
        <v>0</v>
      </c>
      <c r="G39" s="2"/>
      <c r="H39" s="2"/>
    </row>
    <row r="40" spans="1:20" ht="13.5" customHeight="1" x14ac:dyDescent="0.3">
      <c r="A40" s="30"/>
      <c r="B40" s="30">
        <v>0</v>
      </c>
      <c r="C40" s="60">
        <v>36</v>
      </c>
      <c r="D40" s="30">
        <v>0</v>
      </c>
      <c r="E40" s="30">
        <v>0</v>
      </c>
      <c r="F40" s="61">
        <f t="shared" si="4"/>
        <v>0</v>
      </c>
      <c r="G40" s="2"/>
      <c r="H40" s="2"/>
    </row>
    <row r="41" spans="1:20" ht="13.5" customHeight="1" x14ac:dyDescent="0.3">
      <c r="A41" s="30"/>
      <c r="B41" s="30">
        <v>0</v>
      </c>
      <c r="C41" s="60">
        <v>36</v>
      </c>
      <c r="D41" s="30">
        <v>0</v>
      </c>
      <c r="E41" s="30">
        <v>0</v>
      </c>
      <c r="F41" s="61">
        <f t="shared" si="4"/>
        <v>0</v>
      </c>
      <c r="G41" s="2"/>
      <c r="H41" s="2"/>
    </row>
    <row r="42" spans="1:20" ht="13.5" customHeight="1" x14ac:dyDescent="0.3">
      <c r="A42" s="30"/>
      <c r="B42" s="30">
        <v>0</v>
      </c>
      <c r="C42" s="60">
        <v>36</v>
      </c>
      <c r="D42" s="30">
        <v>0</v>
      </c>
      <c r="E42" s="30">
        <v>0</v>
      </c>
      <c r="F42" s="61">
        <f t="shared" si="4"/>
        <v>0</v>
      </c>
      <c r="G42" s="2"/>
      <c r="H42" s="2"/>
    </row>
    <row r="43" spans="1:20" ht="13.5" customHeight="1" x14ac:dyDescent="0.3">
      <c r="A43" s="30"/>
      <c r="B43" s="30">
        <v>0</v>
      </c>
      <c r="C43" s="60">
        <v>36</v>
      </c>
      <c r="D43" s="30">
        <v>0</v>
      </c>
      <c r="E43" s="30">
        <v>0</v>
      </c>
      <c r="F43" s="61">
        <f t="shared" si="4"/>
        <v>0</v>
      </c>
      <c r="G43" s="2"/>
      <c r="H43" s="2"/>
    </row>
    <row r="44" spans="1:20" ht="13.5" customHeight="1" x14ac:dyDescent="0.3">
      <c r="A44" s="30"/>
      <c r="B44" s="30">
        <v>0</v>
      </c>
      <c r="C44" s="60">
        <v>36</v>
      </c>
      <c r="D44" s="30">
        <v>0</v>
      </c>
      <c r="E44" s="30">
        <v>0</v>
      </c>
      <c r="F44" s="62">
        <f t="shared" si="4"/>
        <v>0</v>
      </c>
      <c r="G44" s="2"/>
      <c r="H44" s="2"/>
    </row>
    <row r="45" spans="1:20" ht="12.75" customHeight="1" x14ac:dyDescent="0.3">
      <c r="A45" s="53" t="s">
        <v>55</v>
      </c>
      <c r="B45" s="63">
        <f>SUM(B36:B44)</f>
        <v>0</v>
      </c>
      <c r="C45" s="156"/>
      <c r="D45" s="148"/>
      <c r="E45" s="157"/>
      <c r="F45" s="64">
        <f>SUM(F36:F44)</f>
        <v>0</v>
      </c>
      <c r="G45" s="2"/>
      <c r="H45" s="2"/>
    </row>
    <row r="46" spans="1:20" ht="12.75" customHeight="1" x14ac:dyDescent="0.3">
      <c r="G46" s="2"/>
      <c r="H46" s="2"/>
    </row>
    <row r="47" spans="1:20" ht="12.75" customHeight="1" x14ac:dyDescent="0.3">
      <c r="G47" s="2"/>
      <c r="H47" s="2"/>
    </row>
    <row r="48" spans="1:20" ht="13.5" customHeight="1" x14ac:dyDescent="0.3"/>
    <row r="49" spans="1:4" ht="12.75" customHeight="1" x14ac:dyDescent="0.3"/>
    <row r="50" spans="1:4" ht="12.75" customHeight="1" x14ac:dyDescent="0.3"/>
    <row r="51" spans="1:4" ht="12.75" customHeight="1" x14ac:dyDescent="0.3">
      <c r="A51" s="84" t="s">
        <v>63</v>
      </c>
      <c r="B51" s="85" t="s">
        <v>44</v>
      </c>
      <c r="D51" s="2"/>
    </row>
    <row r="52" spans="1:4" ht="12.75" customHeight="1" x14ac:dyDescent="0.3">
      <c r="A52" s="67" t="s">
        <v>64</v>
      </c>
      <c r="B52" s="68">
        <v>81</v>
      </c>
    </row>
    <row r="53" spans="1:4" ht="12.75" customHeight="1" x14ac:dyDescent="0.3">
      <c r="A53" s="69" t="s">
        <v>65</v>
      </c>
      <c r="B53" s="70">
        <v>53</v>
      </c>
    </row>
    <row r="54" spans="1:4" ht="12.75" customHeight="1" x14ac:dyDescent="0.3">
      <c r="A54" s="69" t="s">
        <v>66</v>
      </c>
      <c r="B54" s="70">
        <v>34</v>
      </c>
    </row>
    <row r="55" spans="1:4" ht="12.75" customHeight="1" x14ac:dyDescent="0.3">
      <c r="A55" s="145" t="s">
        <v>169</v>
      </c>
      <c r="B55" s="70">
        <v>61</v>
      </c>
    </row>
    <row r="56" spans="1:4" ht="12.75" customHeight="1" x14ac:dyDescent="0.3">
      <c r="A56" s="146" t="s">
        <v>170</v>
      </c>
      <c r="B56" s="71">
        <v>36</v>
      </c>
    </row>
    <row r="57" spans="1:4" ht="12.75" customHeight="1" x14ac:dyDescent="0.3"/>
    <row r="58" spans="1:4" ht="12.75" customHeight="1" x14ac:dyDescent="0.3"/>
    <row r="59" spans="1:4" ht="12.75" customHeight="1" x14ac:dyDescent="0.3"/>
    <row r="60" spans="1:4" ht="12.75" customHeight="1" x14ac:dyDescent="0.3"/>
    <row r="61" spans="1:4" ht="12.75" customHeight="1" x14ac:dyDescent="0.3"/>
    <row r="62" spans="1:4" ht="12.75" customHeight="1" x14ac:dyDescent="0.3"/>
    <row r="63" spans="1:4" ht="12.75" customHeight="1" x14ac:dyDescent="0.3"/>
    <row r="64" spans="1: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  <row r="997" ht="12.75" customHeight="1" x14ac:dyDescent="0.3"/>
    <row r="998" ht="12.75" customHeight="1" x14ac:dyDescent="0.3"/>
    <row r="999" ht="12.75" customHeight="1" x14ac:dyDescent="0.3"/>
    <row r="1000" ht="12.75" customHeight="1" x14ac:dyDescent="0.3"/>
  </sheetData>
  <mergeCells count="25">
    <mergeCell ref="D5:F5"/>
    <mergeCell ref="D11:F11"/>
    <mergeCell ref="A5:B5"/>
    <mergeCell ref="A6:B6"/>
    <mergeCell ref="A7:B7"/>
    <mergeCell ref="A8:B8"/>
    <mergeCell ref="A9:B9"/>
    <mergeCell ref="C1:D1"/>
    <mergeCell ref="A2:C2"/>
    <mergeCell ref="E2:F3"/>
    <mergeCell ref="A3:C3"/>
    <mergeCell ref="A4:B4"/>
    <mergeCell ref="D4:F4"/>
    <mergeCell ref="F14:F23"/>
    <mergeCell ref="A33:F34"/>
    <mergeCell ref="C45:E45"/>
    <mergeCell ref="D6:F6"/>
    <mergeCell ref="D7:F7"/>
    <mergeCell ref="D8:F8"/>
    <mergeCell ref="D9:F9"/>
    <mergeCell ref="D10:F10"/>
    <mergeCell ref="A12:F12"/>
    <mergeCell ref="A13:F13"/>
    <mergeCell ref="A10:B10"/>
    <mergeCell ref="A11:B11"/>
  </mergeCells>
  <dataValidations count="1">
    <dataValidation type="list" allowBlank="1" showErrorMessage="1" sqref="B17:B22" xr:uid="{00000000-0002-0000-0200-000000000000}">
      <formula1>$A$52:$A$56</formula1>
    </dataValidation>
  </dataValidation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topLeftCell="A11" zoomScale="90" zoomScaleNormal="90" workbookViewId="0">
      <selection activeCell="B17" sqref="B17:B20"/>
    </sheetView>
  </sheetViews>
  <sheetFormatPr defaultColWidth="14.44140625" defaultRowHeight="15" customHeight="1" x14ac:dyDescent="0.3"/>
  <cols>
    <col min="1" max="1" width="89.5546875" bestFit="1" customWidth="1"/>
    <col min="2" max="2" width="13.5546875" customWidth="1"/>
    <col min="3" max="3" width="18" customWidth="1"/>
    <col min="4" max="4" width="22.44140625" customWidth="1"/>
    <col min="5" max="5" width="21.44140625" customWidth="1"/>
    <col min="6" max="6" width="83.5546875" customWidth="1"/>
    <col min="7" max="7" width="4.5546875" customWidth="1"/>
    <col min="8" max="8" width="7.6640625" customWidth="1"/>
    <col min="9" max="9" width="11" customWidth="1"/>
    <col min="10" max="10" width="8.6640625" customWidth="1"/>
    <col min="11" max="12" width="8.6640625" hidden="1" customWidth="1"/>
    <col min="13" max="16" width="9.109375" hidden="1" customWidth="1"/>
    <col min="17" max="17" width="8.6640625" hidden="1" customWidth="1"/>
    <col min="18" max="26" width="8.6640625" customWidth="1"/>
  </cols>
  <sheetData>
    <row r="1" spans="1:26" ht="24.75" customHeight="1" x14ac:dyDescent="0.3">
      <c r="A1" s="72" t="s">
        <v>96</v>
      </c>
      <c r="B1" s="73" t="s">
        <v>68</v>
      </c>
      <c r="C1" s="171"/>
      <c r="D1" s="149"/>
      <c r="E1" s="74" t="s">
        <v>69</v>
      </c>
      <c r="F1" s="75"/>
      <c r="G1" s="76"/>
      <c r="H1" s="1"/>
      <c r="I1" s="1"/>
      <c r="J1" s="2"/>
    </row>
    <row r="2" spans="1:26" ht="24.75" customHeight="1" x14ac:dyDescent="0.3">
      <c r="A2" s="172" t="s">
        <v>7</v>
      </c>
      <c r="B2" s="148"/>
      <c r="C2" s="149"/>
      <c r="D2" s="77">
        <f>C6+C7+C8+C9+C10</f>
        <v>0</v>
      </c>
      <c r="E2" s="196" t="s">
        <v>70</v>
      </c>
      <c r="F2" s="152"/>
      <c r="I2" s="2"/>
      <c r="J2" s="2"/>
    </row>
    <row r="3" spans="1:26" ht="24.75" customHeight="1" x14ac:dyDescent="0.3">
      <c r="A3" s="172" t="s">
        <v>71</v>
      </c>
      <c r="B3" s="148"/>
      <c r="C3" s="149"/>
      <c r="D3" s="78">
        <f>D2+C5</f>
        <v>0</v>
      </c>
      <c r="E3" s="153"/>
      <c r="F3" s="155"/>
      <c r="I3" s="2"/>
      <c r="J3" s="2"/>
    </row>
    <row r="4" spans="1:26" ht="24.75" customHeight="1" x14ac:dyDescent="0.3">
      <c r="A4" s="176" t="s">
        <v>9</v>
      </c>
      <c r="B4" s="152"/>
      <c r="C4" s="3" t="s">
        <v>10</v>
      </c>
      <c r="D4" s="167" t="s">
        <v>11</v>
      </c>
      <c r="E4" s="151"/>
      <c r="F4" s="152"/>
      <c r="G4" s="2"/>
      <c r="H4" s="2"/>
      <c r="I4" s="79"/>
      <c r="J4" s="2"/>
      <c r="K4" s="2"/>
      <c r="L4" s="2"/>
    </row>
    <row r="5" spans="1:26" ht="102" customHeight="1" x14ac:dyDescent="0.3">
      <c r="A5" s="203" t="s">
        <v>97</v>
      </c>
      <c r="B5" s="204"/>
      <c r="C5" s="80">
        <f>+E23</f>
        <v>0</v>
      </c>
      <c r="D5" s="197" t="s">
        <v>98</v>
      </c>
      <c r="E5" s="198"/>
      <c r="F5" s="199"/>
      <c r="H5" s="2"/>
      <c r="I5" s="7"/>
      <c r="J5" s="2"/>
      <c r="K5" s="2"/>
      <c r="L5" s="2"/>
      <c r="M5" s="7">
        <v>56500</v>
      </c>
      <c r="N5" s="2">
        <f>M11/100*30</f>
        <v>56226</v>
      </c>
      <c r="O5" s="2"/>
      <c r="P5" s="2">
        <f>N5</f>
        <v>56226</v>
      </c>
    </row>
    <row r="6" spans="1:26" ht="276" customHeight="1" x14ac:dyDescent="0.3">
      <c r="A6" s="192" t="s">
        <v>99</v>
      </c>
      <c r="B6" s="193"/>
      <c r="C6" s="81">
        <f>+D30</f>
        <v>0</v>
      </c>
      <c r="D6" s="186" t="s">
        <v>168</v>
      </c>
      <c r="E6" s="187"/>
      <c r="F6" s="188"/>
      <c r="G6" s="79"/>
      <c r="H6" s="2"/>
      <c r="I6" s="11"/>
      <c r="J6" s="2"/>
      <c r="K6" s="2"/>
      <c r="L6" s="2"/>
      <c r="M6" s="11">
        <v>17200</v>
      </c>
      <c r="N6" s="2"/>
      <c r="O6" s="2"/>
      <c r="P6" s="2">
        <f>M6</f>
        <v>17200</v>
      </c>
    </row>
    <row r="7" spans="1:26" ht="12.75" customHeight="1" x14ac:dyDescent="0.3">
      <c r="A7" s="192" t="s">
        <v>100</v>
      </c>
      <c r="B7" s="193"/>
      <c r="C7" s="81">
        <f>ROUND((C5+C6)*0.45,0)</f>
        <v>0</v>
      </c>
      <c r="D7" s="186" t="s">
        <v>16</v>
      </c>
      <c r="E7" s="187"/>
      <c r="F7" s="188"/>
      <c r="G7" s="79"/>
      <c r="H7" s="2"/>
      <c r="I7" s="11"/>
      <c r="J7" s="2"/>
      <c r="K7" s="2"/>
      <c r="L7" s="2"/>
      <c r="M7" s="11">
        <v>44220</v>
      </c>
      <c r="N7" s="2"/>
      <c r="O7" s="2"/>
      <c r="P7" s="2">
        <f>(P5+P6)*0.6</f>
        <v>44055.6</v>
      </c>
    </row>
    <row r="8" spans="1:26" ht="44.25" customHeight="1" x14ac:dyDescent="0.3">
      <c r="A8" s="192" t="s">
        <v>101</v>
      </c>
      <c r="B8" s="193"/>
      <c r="C8" s="81">
        <f>+F45</f>
        <v>0</v>
      </c>
      <c r="D8" s="186" t="s">
        <v>18</v>
      </c>
      <c r="E8" s="187"/>
      <c r="F8" s="188"/>
      <c r="G8" s="79"/>
      <c r="H8" s="2"/>
      <c r="I8" s="11"/>
      <c r="J8" s="2"/>
      <c r="K8" s="2"/>
      <c r="L8" s="2"/>
      <c r="M8" s="11">
        <v>48000</v>
      </c>
      <c r="N8" s="2"/>
      <c r="O8" s="2"/>
      <c r="P8" s="2">
        <f t="shared" ref="P8:P9" si="0">M8</f>
        <v>48000</v>
      </c>
    </row>
    <row r="9" spans="1:26" ht="106.5" customHeight="1" x14ac:dyDescent="0.3">
      <c r="A9" s="192" t="s">
        <v>102</v>
      </c>
      <c r="B9" s="193"/>
      <c r="C9" s="82"/>
      <c r="D9" s="186" t="s">
        <v>103</v>
      </c>
      <c r="E9" s="187"/>
      <c r="F9" s="188"/>
      <c r="G9" s="79"/>
      <c r="H9" s="2"/>
      <c r="I9" s="11"/>
      <c r="J9" s="2"/>
      <c r="K9" s="2"/>
      <c r="L9" s="2"/>
      <c r="M9" s="11">
        <v>10500</v>
      </c>
      <c r="N9" s="2"/>
      <c r="O9" s="2"/>
      <c r="P9" s="2">
        <f t="shared" si="0"/>
        <v>10500</v>
      </c>
    </row>
    <row r="10" spans="1:26" ht="149.25" customHeight="1" x14ac:dyDescent="0.3">
      <c r="A10" s="192" t="s">
        <v>104</v>
      </c>
      <c r="B10" s="193"/>
      <c r="C10" s="82"/>
      <c r="D10" s="186" t="s">
        <v>105</v>
      </c>
      <c r="E10" s="187"/>
      <c r="F10" s="188"/>
      <c r="G10" s="79"/>
      <c r="H10" s="2"/>
      <c r="I10" s="11"/>
      <c r="J10" s="2"/>
      <c r="K10" s="2"/>
      <c r="L10" s="2"/>
      <c r="M10" s="11">
        <v>11000</v>
      </c>
      <c r="N10" s="2">
        <f>(M5-N5)*1.6</f>
        <v>438.40000000000003</v>
      </c>
      <c r="O10" s="2"/>
      <c r="P10" s="2">
        <f>M10+N10</f>
        <v>11438.4</v>
      </c>
    </row>
    <row r="11" spans="1:26" ht="18" customHeight="1" x14ac:dyDescent="0.3">
      <c r="A11" s="194" t="s">
        <v>23</v>
      </c>
      <c r="B11" s="195"/>
      <c r="C11" s="83">
        <f>SUM(C5:C10)</f>
        <v>0</v>
      </c>
      <c r="D11" s="200"/>
      <c r="E11" s="201"/>
      <c r="F11" s="202"/>
      <c r="G11" s="2"/>
      <c r="H11" s="2"/>
      <c r="I11" s="11"/>
      <c r="J11" s="2"/>
      <c r="K11" s="2"/>
      <c r="L11" s="2"/>
      <c r="M11" s="11">
        <f>SUM(M5:M10)</f>
        <v>187420</v>
      </c>
      <c r="N11" s="2"/>
      <c r="O11" s="2"/>
      <c r="P11" s="2">
        <f>SUM(P5:P10)</f>
        <v>187420</v>
      </c>
    </row>
    <row r="12" spans="1:26" ht="24" customHeight="1" x14ac:dyDescent="0.3">
      <c r="A12" s="189" t="s">
        <v>39</v>
      </c>
      <c r="B12" s="190"/>
      <c r="C12" s="190"/>
      <c r="D12" s="190"/>
      <c r="E12" s="190"/>
      <c r="F12" s="191"/>
    </row>
    <row r="13" spans="1:26" ht="23.25" customHeight="1" x14ac:dyDescent="0.3">
      <c r="A13" s="161"/>
      <c r="B13" s="148"/>
      <c r="C13" s="148"/>
      <c r="D13" s="148"/>
      <c r="E13" s="148"/>
      <c r="F13" s="149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customHeight="1" x14ac:dyDescent="0.3">
      <c r="A14" s="19" t="s">
        <v>40</v>
      </c>
      <c r="B14" s="20"/>
      <c r="C14" s="20"/>
      <c r="D14" s="19"/>
      <c r="E14" s="19"/>
      <c r="F14" s="162" t="s">
        <v>81</v>
      </c>
      <c r="G14" s="2"/>
      <c r="H14" s="2"/>
      <c r="I14" s="2"/>
    </row>
    <row r="15" spans="1:26" ht="12.75" customHeight="1" x14ac:dyDescent="0.3">
      <c r="A15" s="21" t="s">
        <v>42</v>
      </c>
      <c r="B15" s="21" t="s">
        <v>106</v>
      </c>
      <c r="C15" s="21" t="s">
        <v>44</v>
      </c>
      <c r="D15" s="21" t="s">
        <v>83</v>
      </c>
      <c r="E15" s="22" t="s">
        <v>45</v>
      </c>
      <c r="F15" s="163"/>
      <c r="G15" s="2"/>
      <c r="H15" s="2"/>
      <c r="I15" s="2"/>
    </row>
    <row r="16" spans="1:26" ht="15" customHeight="1" thickBot="1" x14ac:dyDescent="0.35">
      <c r="A16" s="23" t="s">
        <v>84</v>
      </c>
      <c r="B16" s="24"/>
      <c r="C16" s="24"/>
      <c r="D16" s="24"/>
      <c r="E16" s="24"/>
      <c r="F16" s="163"/>
      <c r="G16" s="2"/>
      <c r="H16" s="2"/>
    </row>
    <row r="17" spans="1:20" ht="12.75" customHeight="1" thickBot="1" x14ac:dyDescent="0.35">
      <c r="A17" s="25"/>
      <c r="B17" s="231"/>
      <c r="C17" s="232" t="str">
        <f>IFERROR(VLOOKUP(B17, A:B, 2, FALSE), "")</f>
        <v/>
      </c>
      <c r="D17" s="233"/>
      <c r="E17" s="229"/>
      <c r="F17" s="163"/>
      <c r="G17" s="2"/>
      <c r="H17" s="2"/>
    </row>
    <row r="18" spans="1:20" ht="12.75" customHeight="1" thickBot="1" x14ac:dyDescent="0.35">
      <c r="A18" s="30"/>
      <c r="B18" s="234"/>
      <c r="C18" s="228" t="str">
        <f t="shared" ref="C18:C22" si="1">IFERROR(VLOOKUP(B18, A:B, 2, FALSE), "")</f>
        <v/>
      </c>
      <c r="D18" s="235"/>
      <c r="E18" s="229"/>
      <c r="F18" s="163"/>
      <c r="G18" s="2"/>
      <c r="H18" s="2"/>
    </row>
    <row r="19" spans="1:20" ht="12.75" customHeight="1" thickBot="1" x14ac:dyDescent="0.35">
      <c r="A19" s="30"/>
      <c r="B19" s="234"/>
      <c r="C19" s="228" t="str">
        <f t="shared" si="1"/>
        <v/>
      </c>
      <c r="D19" s="235"/>
      <c r="E19" s="229" t="str">
        <f t="shared" ref="E19:E22" si="2">IFERROR(C19*D19, "")</f>
        <v/>
      </c>
      <c r="F19" s="163"/>
      <c r="G19" s="2"/>
      <c r="H19" s="2"/>
    </row>
    <row r="20" spans="1:20" ht="12.75" customHeight="1" thickBot="1" x14ac:dyDescent="0.35">
      <c r="A20" s="30"/>
      <c r="B20" s="234"/>
      <c r="C20" s="228" t="str">
        <f t="shared" si="1"/>
        <v/>
      </c>
      <c r="D20" s="235"/>
      <c r="E20" s="229" t="str">
        <f t="shared" si="2"/>
        <v/>
      </c>
      <c r="F20" s="163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12.75" customHeight="1" thickBot="1" x14ac:dyDescent="0.35">
      <c r="A21" s="30"/>
      <c r="B21" s="236"/>
      <c r="C21" s="228" t="str">
        <f t="shared" si="1"/>
        <v/>
      </c>
      <c r="D21" s="235"/>
      <c r="E21" s="229" t="str">
        <f t="shared" si="2"/>
        <v/>
      </c>
      <c r="F21" s="163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12.75" customHeight="1" thickBot="1" x14ac:dyDescent="0.35">
      <c r="A22" s="30"/>
      <c r="B22" s="237"/>
      <c r="C22" s="238" t="str">
        <f t="shared" si="1"/>
        <v/>
      </c>
      <c r="D22" s="239"/>
      <c r="E22" s="229" t="str">
        <f t="shared" si="2"/>
        <v/>
      </c>
      <c r="F22" s="163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13.5" customHeight="1" thickBot="1" x14ac:dyDescent="0.35">
      <c r="A23" s="37" t="s">
        <v>23</v>
      </c>
      <c r="B23" s="230"/>
      <c r="C23" s="230"/>
      <c r="D23" s="230"/>
      <c r="E23" s="40">
        <f>SUM(E17:E22)</f>
        <v>0</v>
      </c>
      <c r="F23" s="164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13.5" customHeight="1" thickBot="1" x14ac:dyDescent="0.35"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12.75" customHeight="1" x14ac:dyDescent="0.3">
      <c r="A25" s="41" t="s">
        <v>47</v>
      </c>
      <c r="B25" s="42" t="s">
        <v>48</v>
      </c>
      <c r="C25" s="42" t="s">
        <v>49</v>
      </c>
      <c r="D25" s="42" t="s">
        <v>50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13.5" customHeight="1" x14ac:dyDescent="0.3">
      <c r="A26" s="43" t="s">
        <v>51</v>
      </c>
      <c r="B26" s="44"/>
      <c r="C26" s="45"/>
      <c r="D26" s="46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3.5" customHeight="1" x14ac:dyDescent="0.3">
      <c r="A27" s="47" t="s">
        <v>52</v>
      </c>
      <c r="B27" s="44"/>
      <c r="C27" s="48"/>
      <c r="D27" s="46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3.5" customHeight="1" x14ac:dyDescent="0.3">
      <c r="A28" s="47" t="s">
        <v>53</v>
      </c>
      <c r="B28" s="44"/>
      <c r="C28" s="48"/>
      <c r="D28" s="46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3.5" customHeight="1" x14ac:dyDescent="0.3">
      <c r="A29" s="49" t="s">
        <v>54</v>
      </c>
      <c r="B29" s="50"/>
      <c r="C29" s="51"/>
      <c r="D29" s="5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3.5" customHeight="1" x14ac:dyDescent="0.3">
      <c r="A30" s="53" t="s">
        <v>55</v>
      </c>
      <c r="B30" s="54"/>
      <c r="C30" s="54"/>
      <c r="D30" s="55">
        <f>SUM(D26:D29)</f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3.5" customHeight="1" x14ac:dyDescent="0.3"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3.5" customHeight="1" x14ac:dyDescent="0.3"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2.75" customHeight="1" x14ac:dyDescent="0.3">
      <c r="A33" s="150" t="s">
        <v>56</v>
      </c>
      <c r="B33" s="151"/>
      <c r="C33" s="151"/>
      <c r="D33" s="151"/>
      <c r="E33" s="151"/>
      <c r="F33" s="15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3.5" customHeight="1" x14ac:dyDescent="0.3">
      <c r="A34" s="153"/>
      <c r="B34" s="154"/>
      <c r="C34" s="154"/>
      <c r="D34" s="154"/>
      <c r="E34" s="154"/>
      <c r="F34" s="155"/>
      <c r="G34" s="56"/>
      <c r="H34" s="56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54.75" customHeight="1" x14ac:dyDescent="0.3">
      <c r="A35" s="57" t="s">
        <v>57</v>
      </c>
      <c r="B35" s="42" t="s">
        <v>58</v>
      </c>
      <c r="C35" s="58" t="s">
        <v>59</v>
      </c>
      <c r="D35" s="57" t="s">
        <v>60</v>
      </c>
      <c r="E35" s="57" t="s">
        <v>61</v>
      </c>
      <c r="F35" s="59" t="s">
        <v>62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2.75" customHeight="1" x14ac:dyDescent="0.3">
      <c r="A36" s="30"/>
      <c r="B36" s="30">
        <v>0</v>
      </c>
      <c r="C36" s="60">
        <v>36</v>
      </c>
      <c r="D36" s="30">
        <v>0</v>
      </c>
      <c r="E36" s="30">
        <v>0</v>
      </c>
      <c r="F36" s="61">
        <f>ROUND(+(B36/C36*D36)*E36%,0)</f>
        <v>0</v>
      </c>
      <c r="G36" s="2"/>
      <c r="H36" s="2"/>
    </row>
    <row r="37" spans="1:20" ht="12.75" customHeight="1" x14ac:dyDescent="0.3">
      <c r="A37" s="30"/>
      <c r="B37" s="30">
        <v>0</v>
      </c>
      <c r="C37" s="60">
        <v>36</v>
      </c>
      <c r="D37" s="30">
        <v>0</v>
      </c>
      <c r="E37" s="30">
        <v>0</v>
      </c>
      <c r="F37" s="61">
        <f t="shared" ref="F37:F44" si="3">+(B37/C37*D37)*E37%</f>
        <v>0</v>
      </c>
      <c r="G37" s="2"/>
      <c r="H37" s="2"/>
    </row>
    <row r="38" spans="1:20" ht="13.5" customHeight="1" x14ac:dyDescent="0.3">
      <c r="A38" s="30"/>
      <c r="B38" s="30">
        <v>0</v>
      </c>
      <c r="C38" s="60">
        <v>36</v>
      </c>
      <c r="D38" s="30">
        <v>0</v>
      </c>
      <c r="E38" s="30">
        <v>0</v>
      </c>
      <c r="F38" s="61">
        <f t="shared" si="3"/>
        <v>0</v>
      </c>
      <c r="G38" s="2"/>
      <c r="H38" s="2"/>
    </row>
    <row r="39" spans="1:20" ht="13.5" customHeight="1" x14ac:dyDescent="0.3">
      <c r="A39" s="30"/>
      <c r="B39" s="30">
        <v>0</v>
      </c>
      <c r="C39" s="60">
        <v>36</v>
      </c>
      <c r="D39" s="30">
        <v>0</v>
      </c>
      <c r="E39" s="30">
        <v>0</v>
      </c>
      <c r="F39" s="61">
        <f t="shared" si="3"/>
        <v>0</v>
      </c>
      <c r="G39" s="2"/>
      <c r="H39" s="2"/>
    </row>
    <row r="40" spans="1:20" ht="13.5" customHeight="1" x14ac:dyDescent="0.3">
      <c r="A40" s="30"/>
      <c r="B40" s="30">
        <v>0</v>
      </c>
      <c r="C40" s="60">
        <v>36</v>
      </c>
      <c r="D40" s="30">
        <v>0</v>
      </c>
      <c r="E40" s="30">
        <v>0</v>
      </c>
      <c r="F40" s="61">
        <f t="shared" si="3"/>
        <v>0</v>
      </c>
      <c r="G40" s="2"/>
      <c r="H40" s="2"/>
    </row>
    <row r="41" spans="1:20" ht="13.5" customHeight="1" x14ac:dyDescent="0.3">
      <c r="A41" s="30"/>
      <c r="B41" s="30">
        <v>0</v>
      </c>
      <c r="C41" s="60">
        <v>36</v>
      </c>
      <c r="D41" s="30">
        <v>0</v>
      </c>
      <c r="E41" s="30">
        <v>0</v>
      </c>
      <c r="F41" s="61">
        <f t="shared" si="3"/>
        <v>0</v>
      </c>
      <c r="G41" s="2"/>
      <c r="H41" s="2"/>
    </row>
    <row r="42" spans="1:20" ht="13.5" customHeight="1" x14ac:dyDescent="0.3">
      <c r="A42" s="30"/>
      <c r="B42" s="30">
        <v>0</v>
      </c>
      <c r="C42" s="60">
        <v>36</v>
      </c>
      <c r="D42" s="30">
        <v>0</v>
      </c>
      <c r="E42" s="30">
        <v>0</v>
      </c>
      <c r="F42" s="61">
        <f t="shared" si="3"/>
        <v>0</v>
      </c>
      <c r="G42" s="2"/>
      <c r="H42" s="2"/>
    </row>
    <row r="43" spans="1:20" ht="13.5" customHeight="1" x14ac:dyDescent="0.3">
      <c r="A43" s="30"/>
      <c r="B43" s="30">
        <v>0</v>
      </c>
      <c r="C43" s="60">
        <v>36</v>
      </c>
      <c r="D43" s="30">
        <v>0</v>
      </c>
      <c r="E43" s="30">
        <v>0</v>
      </c>
      <c r="F43" s="61">
        <f t="shared" si="3"/>
        <v>0</v>
      </c>
      <c r="G43" s="2"/>
      <c r="H43" s="2"/>
    </row>
    <row r="44" spans="1:20" ht="13.5" customHeight="1" x14ac:dyDescent="0.3">
      <c r="A44" s="30"/>
      <c r="B44" s="30">
        <v>0</v>
      </c>
      <c r="C44" s="60">
        <v>36</v>
      </c>
      <c r="D44" s="30">
        <v>0</v>
      </c>
      <c r="E44" s="30">
        <v>0</v>
      </c>
      <c r="F44" s="62">
        <f t="shared" si="3"/>
        <v>0</v>
      </c>
      <c r="G44" s="2"/>
      <c r="H44" s="2"/>
    </row>
    <row r="45" spans="1:20" ht="12.75" customHeight="1" x14ac:dyDescent="0.3">
      <c r="A45" s="53" t="s">
        <v>55</v>
      </c>
      <c r="B45" s="63">
        <f>SUM(B36:B44)</f>
        <v>0</v>
      </c>
      <c r="C45" s="156"/>
      <c r="D45" s="148"/>
      <c r="E45" s="157"/>
      <c r="F45" s="64">
        <f>SUM(F36:F44)</f>
        <v>0</v>
      </c>
      <c r="G45" s="2"/>
      <c r="H45" s="2"/>
    </row>
    <row r="46" spans="1:20" ht="12.75" customHeight="1" x14ac:dyDescent="0.3">
      <c r="G46" s="2"/>
      <c r="H46" s="2"/>
    </row>
    <row r="47" spans="1:20" ht="12.75" customHeight="1" x14ac:dyDescent="0.3">
      <c r="G47" s="2"/>
      <c r="H47" s="2"/>
    </row>
    <row r="48" spans="1:20" ht="13.5" customHeight="1" x14ac:dyDescent="0.3"/>
    <row r="49" spans="1:4" ht="12.75" customHeight="1" x14ac:dyDescent="0.3"/>
    <row r="50" spans="1:4" ht="12.75" customHeight="1" x14ac:dyDescent="0.3"/>
    <row r="51" spans="1:4" ht="12.75" customHeight="1" x14ac:dyDescent="0.3">
      <c r="A51" s="84" t="s">
        <v>63</v>
      </c>
      <c r="B51" s="85" t="s">
        <v>44</v>
      </c>
      <c r="D51" s="2"/>
    </row>
    <row r="52" spans="1:4" ht="12.75" customHeight="1" x14ac:dyDescent="0.3">
      <c r="A52" s="67" t="s">
        <v>64</v>
      </c>
      <c r="B52" s="68">
        <v>81</v>
      </c>
    </row>
    <row r="53" spans="1:4" ht="12.75" customHeight="1" x14ac:dyDescent="0.3">
      <c r="A53" s="69" t="s">
        <v>65</v>
      </c>
      <c r="B53" s="70">
        <v>53</v>
      </c>
    </row>
    <row r="54" spans="1:4" ht="12.75" customHeight="1" x14ac:dyDescent="0.3">
      <c r="A54" s="69" t="s">
        <v>66</v>
      </c>
      <c r="B54" s="70">
        <v>34</v>
      </c>
    </row>
    <row r="55" spans="1:4" ht="12.75" customHeight="1" x14ac:dyDescent="0.3">
      <c r="A55" s="145" t="s">
        <v>169</v>
      </c>
      <c r="B55" s="70">
        <v>61</v>
      </c>
    </row>
    <row r="56" spans="1:4" ht="12.75" customHeight="1" x14ac:dyDescent="0.3">
      <c r="A56" s="146" t="s">
        <v>170</v>
      </c>
      <c r="B56" s="71">
        <v>36</v>
      </c>
    </row>
    <row r="57" spans="1:4" ht="12.75" customHeight="1" x14ac:dyDescent="0.3"/>
    <row r="58" spans="1:4" ht="12.75" customHeight="1" x14ac:dyDescent="0.3"/>
    <row r="59" spans="1:4" ht="12.75" customHeight="1" x14ac:dyDescent="0.3"/>
    <row r="60" spans="1:4" ht="12.75" customHeight="1" x14ac:dyDescent="0.3"/>
    <row r="61" spans="1:4" ht="12.75" customHeight="1" x14ac:dyDescent="0.3"/>
    <row r="62" spans="1:4" ht="12.75" customHeight="1" x14ac:dyDescent="0.3"/>
    <row r="63" spans="1:4" ht="12.75" customHeight="1" x14ac:dyDescent="0.3"/>
    <row r="64" spans="1: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  <row r="997" ht="12.75" customHeight="1" x14ac:dyDescent="0.3"/>
    <row r="998" ht="12.75" customHeight="1" x14ac:dyDescent="0.3"/>
    <row r="999" ht="12.75" customHeight="1" x14ac:dyDescent="0.3"/>
    <row r="1000" ht="12.75" customHeight="1" x14ac:dyDescent="0.3"/>
  </sheetData>
  <mergeCells count="25">
    <mergeCell ref="D5:F5"/>
    <mergeCell ref="D11:F11"/>
    <mergeCell ref="A5:B5"/>
    <mergeCell ref="A6:B6"/>
    <mergeCell ref="A7:B7"/>
    <mergeCell ref="A8:B8"/>
    <mergeCell ref="A9:B9"/>
    <mergeCell ref="C1:D1"/>
    <mergeCell ref="A2:C2"/>
    <mergeCell ref="E2:F3"/>
    <mergeCell ref="A3:C3"/>
    <mergeCell ref="A4:B4"/>
    <mergeCell ref="D4:F4"/>
    <mergeCell ref="F14:F23"/>
    <mergeCell ref="A33:F34"/>
    <mergeCell ref="C45:E45"/>
    <mergeCell ref="D6:F6"/>
    <mergeCell ref="D7:F7"/>
    <mergeCell ref="D8:F8"/>
    <mergeCell ref="D9:F9"/>
    <mergeCell ref="D10:F10"/>
    <mergeCell ref="A12:F12"/>
    <mergeCell ref="A13:F13"/>
    <mergeCell ref="A10:B10"/>
    <mergeCell ref="A11:B11"/>
  </mergeCells>
  <dataValidations count="1">
    <dataValidation type="list" allowBlank="1" showErrorMessage="1" sqref="B17:B22" xr:uid="{00000000-0002-0000-0300-000000000000}">
      <formula1>$A$52:$A$56</formula1>
    </dataValidation>
  </dataValidation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topLeftCell="A10" workbookViewId="0">
      <selection activeCell="B17" sqref="B17:B22"/>
    </sheetView>
  </sheetViews>
  <sheetFormatPr defaultColWidth="14.44140625" defaultRowHeight="15" customHeight="1" x14ac:dyDescent="0.3"/>
  <cols>
    <col min="1" max="1" width="89.5546875" bestFit="1" customWidth="1"/>
    <col min="2" max="2" width="13.5546875" customWidth="1"/>
    <col min="3" max="3" width="18" customWidth="1"/>
    <col min="4" max="4" width="22.44140625" customWidth="1"/>
    <col min="5" max="5" width="21.44140625" customWidth="1"/>
    <col min="6" max="6" width="83.5546875" customWidth="1"/>
    <col min="7" max="7" width="4.5546875" customWidth="1"/>
    <col min="8" max="8" width="7.6640625" customWidth="1"/>
    <col min="9" max="9" width="11" customWidth="1"/>
    <col min="10" max="10" width="8.6640625" customWidth="1"/>
    <col min="11" max="12" width="8.6640625" hidden="1" customWidth="1"/>
    <col min="13" max="16" width="9.109375" hidden="1" customWidth="1"/>
    <col min="17" max="17" width="8.6640625" hidden="1" customWidth="1"/>
    <col min="18" max="26" width="8.6640625" customWidth="1"/>
  </cols>
  <sheetData>
    <row r="1" spans="1:26" ht="24.75" customHeight="1" x14ac:dyDescent="0.3">
      <c r="A1" s="72" t="s">
        <v>107</v>
      </c>
      <c r="B1" s="73" t="s">
        <v>68</v>
      </c>
      <c r="C1" s="171"/>
      <c r="D1" s="149"/>
      <c r="E1" s="74" t="s">
        <v>69</v>
      </c>
      <c r="F1" s="75"/>
      <c r="G1" s="76"/>
      <c r="H1" s="1"/>
      <c r="I1" s="1"/>
      <c r="J1" s="2"/>
    </row>
    <row r="2" spans="1:26" ht="24.75" customHeight="1" x14ac:dyDescent="0.3">
      <c r="A2" s="172" t="s">
        <v>7</v>
      </c>
      <c r="B2" s="148"/>
      <c r="C2" s="149"/>
      <c r="D2" s="77">
        <f>C6+C7+C8+C9+C10</f>
        <v>0</v>
      </c>
      <c r="E2" s="196" t="s">
        <v>70</v>
      </c>
      <c r="F2" s="152"/>
      <c r="I2" s="2"/>
      <c r="J2" s="2"/>
    </row>
    <row r="3" spans="1:26" ht="24.75" customHeight="1" x14ac:dyDescent="0.3">
      <c r="A3" s="172" t="s">
        <v>71</v>
      </c>
      <c r="B3" s="148"/>
      <c r="C3" s="149"/>
      <c r="D3" s="78">
        <f>D2+C5</f>
        <v>0</v>
      </c>
      <c r="E3" s="153"/>
      <c r="F3" s="155"/>
      <c r="I3" s="2"/>
      <c r="J3" s="2"/>
    </row>
    <row r="4" spans="1:26" ht="24.75" customHeight="1" x14ac:dyDescent="0.3">
      <c r="A4" s="176" t="s">
        <v>9</v>
      </c>
      <c r="B4" s="152"/>
      <c r="C4" s="3" t="s">
        <v>10</v>
      </c>
      <c r="D4" s="167" t="s">
        <v>11</v>
      </c>
      <c r="E4" s="151"/>
      <c r="F4" s="152"/>
      <c r="G4" s="2"/>
      <c r="H4" s="2"/>
      <c r="I4" s="79"/>
      <c r="J4" s="2"/>
      <c r="K4" s="2"/>
      <c r="L4" s="2"/>
    </row>
    <row r="5" spans="1:26" ht="102" customHeight="1" x14ac:dyDescent="0.3">
      <c r="A5" s="203" t="s">
        <v>108</v>
      </c>
      <c r="B5" s="204"/>
      <c r="C5" s="80">
        <f>+E23</f>
        <v>0</v>
      </c>
      <c r="D5" s="197" t="s">
        <v>109</v>
      </c>
      <c r="E5" s="198"/>
      <c r="F5" s="199"/>
      <c r="H5" s="2"/>
      <c r="I5" s="7"/>
      <c r="J5" s="2"/>
      <c r="K5" s="2"/>
      <c r="L5" s="2"/>
      <c r="M5" s="7">
        <v>56500</v>
      </c>
      <c r="N5" s="2">
        <f>M11/100*30</f>
        <v>56226</v>
      </c>
      <c r="O5" s="2"/>
      <c r="P5" s="2">
        <f>N5</f>
        <v>56226</v>
      </c>
    </row>
    <row r="6" spans="1:26" ht="272.25" customHeight="1" x14ac:dyDescent="0.3">
      <c r="A6" s="192" t="s">
        <v>110</v>
      </c>
      <c r="B6" s="193"/>
      <c r="C6" s="81">
        <f>+D30</f>
        <v>0</v>
      </c>
      <c r="D6" s="186" t="s">
        <v>168</v>
      </c>
      <c r="E6" s="187"/>
      <c r="F6" s="188"/>
      <c r="G6" s="79"/>
      <c r="H6" s="2"/>
      <c r="I6" s="11"/>
      <c r="J6" s="2"/>
      <c r="K6" s="2"/>
      <c r="L6" s="2"/>
      <c r="M6" s="11">
        <v>17200</v>
      </c>
      <c r="N6" s="2"/>
      <c r="O6" s="2"/>
      <c r="P6" s="2">
        <f>M6</f>
        <v>17200</v>
      </c>
    </row>
    <row r="7" spans="1:26" ht="12.75" customHeight="1" x14ac:dyDescent="0.3">
      <c r="A7" s="192" t="s">
        <v>111</v>
      </c>
      <c r="B7" s="193"/>
      <c r="C7" s="81">
        <f>ROUND((C5+C6)*0.45,0)</f>
        <v>0</v>
      </c>
      <c r="D7" s="186" t="s">
        <v>16</v>
      </c>
      <c r="E7" s="187"/>
      <c r="F7" s="188"/>
      <c r="G7" s="79"/>
      <c r="H7" s="2"/>
      <c r="I7" s="11"/>
      <c r="J7" s="2"/>
      <c r="K7" s="2"/>
      <c r="L7" s="2"/>
      <c r="M7" s="11">
        <v>44220</v>
      </c>
      <c r="N7" s="2"/>
      <c r="O7" s="2"/>
      <c r="P7" s="2">
        <f>(P5+P6)*0.6</f>
        <v>44055.6</v>
      </c>
    </row>
    <row r="8" spans="1:26" ht="44.25" customHeight="1" x14ac:dyDescent="0.3">
      <c r="A8" s="192" t="s">
        <v>112</v>
      </c>
      <c r="B8" s="193"/>
      <c r="C8" s="81">
        <f>+F45</f>
        <v>0</v>
      </c>
      <c r="D8" s="186" t="s">
        <v>18</v>
      </c>
      <c r="E8" s="187"/>
      <c r="F8" s="188"/>
      <c r="G8" s="79"/>
      <c r="H8" s="2"/>
      <c r="I8" s="11"/>
      <c r="J8" s="2"/>
      <c r="K8" s="2"/>
      <c r="L8" s="2"/>
      <c r="M8" s="11">
        <v>48000</v>
      </c>
      <c r="N8" s="2"/>
      <c r="O8" s="2"/>
      <c r="P8" s="2">
        <f t="shared" ref="P8:P9" si="0">M8</f>
        <v>48000</v>
      </c>
    </row>
    <row r="9" spans="1:26" ht="106.5" customHeight="1" x14ac:dyDescent="0.3">
      <c r="A9" s="192" t="s">
        <v>113</v>
      </c>
      <c r="B9" s="193"/>
      <c r="C9" s="82"/>
      <c r="D9" s="186" t="s">
        <v>114</v>
      </c>
      <c r="E9" s="187"/>
      <c r="F9" s="188"/>
      <c r="G9" s="79"/>
      <c r="H9" s="2"/>
      <c r="I9" s="11"/>
      <c r="J9" s="2"/>
      <c r="K9" s="2"/>
      <c r="L9" s="2"/>
      <c r="M9" s="11">
        <v>10500</v>
      </c>
      <c r="N9" s="2"/>
      <c r="O9" s="2"/>
      <c r="P9" s="2">
        <f t="shared" si="0"/>
        <v>10500</v>
      </c>
    </row>
    <row r="10" spans="1:26" ht="149.25" customHeight="1" x14ac:dyDescent="0.3">
      <c r="A10" s="192" t="s">
        <v>115</v>
      </c>
      <c r="B10" s="193"/>
      <c r="C10" s="82"/>
      <c r="D10" s="186" t="s">
        <v>116</v>
      </c>
      <c r="E10" s="187"/>
      <c r="F10" s="188"/>
      <c r="G10" s="79"/>
      <c r="H10" s="2"/>
      <c r="I10" s="11"/>
      <c r="J10" s="2"/>
      <c r="K10" s="2"/>
      <c r="L10" s="2"/>
      <c r="M10" s="11">
        <v>11000</v>
      </c>
      <c r="N10" s="2">
        <f>(M5-N5)*1.6</f>
        <v>438.40000000000003</v>
      </c>
      <c r="O10" s="2"/>
      <c r="P10" s="2">
        <f>M10+N10</f>
        <v>11438.4</v>
      </c>
    </row>
    <row r="11" spans="1:26" ht="18" customHeight="1" x14ac:dyDescent="0.3">
      <c r="A11" s="194" t="s">
        <v>23</v>
      </c>
      <c r="B11" s="195"/>
      <c r="C11" s="83">
        <f>SUM(C5:C10)</f>
        <v>0</v>
      </c>
      <c r="D11" s="200"/>
      <c r="E11" s="201"/>
      <c r="F11" s="202"/>
      <c r="G11" s="2"/>
      <c r="H11" s="2"/>
      <c r="I11" s="11"/>
      <c r="J11" s="2"/>
      <c r="K11" s="2"/>
      <c r="L11" s="2"/>
      <c r="M11" s="11">
        <f>SUM(M5:M10)</f>
        <v>187420</v>
      </c>
      <c r="N11" s="2"/>
      <c r="O11" s="2"/>
      <c r="P11" s="2">
        <f>SUM(P5:P10)</f>
        <v>187420</v>
      </c>
    </row>
    <row r="12" spans="1:26" ht="24" customHeight="1" x14ac:dyDescent="0.3">
      <c r="A12" s="189" t="s">
        <v>39</v>
      </c>
      <c r="B12" s="190"/>
      <c r="C12" s="190"/>
      <c r="D12" s="190"/>
      <c r="E12" s="190"/>
      <c r="F12" s="191"/>
    </row>
    <row r="13" spans="1:26" ht="23.25" customHeight="1" x14ac:dyDescent="0.3">
      <c r="A13" s="161"/>
      <c r="B13" s="148"/>
      <c r="C13" s="148"/>
      <c r="D13" s="148"/>
      <c r="E13" s="148"/>
      <c r="F13" s="149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customHeight="1" x14ac:dyDescent="0.3">
      <c r="A14" s="19" t="s">
        <v>40</v>
      </c>
      <c r="B14" s="20"/>
      <c r="C14" s="20"/>
      <c r="D14" s="19"/>
      <c r="E14" s="19"/>
      <c r="F14" s="162" t="s">
        <v>81</v>
      </c>
      <c r="G14" s="2"/>
      <c r="H14" s="2"/>
      <c r="I14" s="2"/>
    </row>
    <row r="15" spans="1:26" ht="12.75" customHeight="1" x14ac:dyDescent="0.3">
      <c r="A15" s="21" t="s">
        <v>42</v>
      </c>
      <c r="B15" s="21" t="s">
        <v>117</v>
      </c>
      <c r="C15" s="21" t="s">
        <v>44</v>
      </c>
      <c r="D15" s="21" t="s">
        <v>83</v>
      </c>
      <c r="E15" s="22" t="s">
        <v>45</v>
      </c>
      <c r="F15" s="163"/>
      <c r="G15" s="2"/>
      <c r="H15" s="2"/>
      <c r="I15" s="2"/>
    </row>
    <row r="16" spans="1:26" ht="15" customHeight="1" x14ac:dyDescent="0.3">
      <c r="A16" s="23" t="s">
        <v>84</v>
      </c>
      <c r="B16" s="24"/>
      <c r="C16" s="24"/>
      <c r="D16" s="24"/>
      <c r="E16" s="24"/>
      <c r="F16" s="163"/>
      <c r="G16" s="2"/>
      <c r="H16" s="2"/>
    </row>
    <row r="17" spans="1:20" ht="12.75" customHeight="1" x14ac:dyDescent="0.3">
      <c r="A17" s="25"/>
      <c r="B17" s="26"/>
      <c r="C17" s="27" t="str">
        <f t="shared" ref="C17:C18" si="1">IFERROR(VLOOKUP(B17:B22, A:B, 2, FALSE), "")</f>
        <v/>
      </c>
      <c r="D17" s="28"/>
      <c r="E17" s="29" t="str">
        <f t="shared" ref="E17:E22" si="2">IFERROR(C17*D17, "")</f>
        <v/>
      </c>
      <c r="F17" s="163"/>
      <c r="G17" s="2"/>
      <c r="H17" s="2"/>
    </row>
    <row r="18" spans="1:20" ht="12.75" customHeight="1" x14ac:dyDescent="0.3">
      <c r="A18" s="30"/>
      <c r="B18" s="31"/>
      <c r="C18" s="32" t="str">
        <f t="shared" si="1"/>
        <v/>
      </c>
      <c r="D18" s="33"/>
      <c r="E18" s="29" t="str">
        <f t="shared" si="2"/>
        <v/>
      </c>
      <c r="F18" s="163"/>
      <c r="G18" s="2"/>
      <c r="H18" s="2"/>
    </row>
    <row r="19" spans="1:20" ht="12.75" customHeight="1" x14ac:dyDescent="0.3">
      <c r="A19" s="30"/>
      <c r="B19" s="31"/>
      <c r="C19" s="32" t="str">
        <f t="shared" ref="C19:C22" si="3">IFERROR(VLOOKUP(B19:B33, A:B, 2, FALSE), "")</f>
        <v/>
      </c>
      <c r="D19" s="33"/>
      <c r="E19" s="29" t="str">
        <f t="shared" si="2"/>
        <v/>
      </c>
      <c r="F19" s="163"/>
      <c r="G19" s="2"/>
      <c r="H19" s="2"/>
    </row>
    <row r="20" spans="1:20" ht="12.75" customHeight="1" x14ac:dyDescent="0.3">
      <c r="A20" s="30"/>
      <c r="B20" s="31"/>
      <c r="C20" s="32" t="str">
        <f t="shared" si="3"/>
        <v/>
      </c>
      <c r="D20" s="33"/>
      <c r="E20" s="29" t="str">
        <f t="shared" si="2"/>
        <v/>
      </c>
      <c r="F20" s="163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12.75" customHeight="1" x14ac:dyDescent="0.3">
      <c r="A21" s="30"/>
      <c r="B21" s="34"/>
      <c r="C21" s="32" t="str">
        <f t="shared" si="3"/>
        <v/>
      </c>
      <c r="D21" s="33"/>
      <c r="E21" s="29" t="str">
        <f t="shared" si="2"/>
        <v/>
      </c>
      <c r="F21" s="163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12.75" customHeight="1" x14ac:dyDescent="0.3">
      <c r="A22" s="30"/>
      <c r="B22" s="35"/>
      <c r="C22" s="36" t="str">
        <f t="shared" si="3"/>
        <v/>
      </c>
      <c r="D22" s="33"/>
      <c r="E22" s="29" t="str">
        <f t="shared" si="2"/>
        <v/>
      </c>
      <c r="F22" s="163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13.5" customHeight="1" x14ac:dyDescent="0.3">
      <c r="A23" s="37" t="s">
        <v>23</v>
      </c>
      <c r="B23" s="38"/>
      <c r="C23" s="39"/>
      <c r="D23" s="38"/>
      <c r="E23" s="40">
        <f>SUM(E17:E22)</f>
        <v>0</v>
      </c>
      <c r="F23" s="164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13.5" customHeight="1" x14ac:dyDescent="0.3"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12.75" customHeight="1" x14ac:dyDescent="0.3">
      <c r="A25" s="41" t="s">
        <v>47</v>
      </c>
      <c r="B25" s="42" t="s">
        <v>48</v>
      </c>
      <c r="C25" s="42" t="s">
        <v>49</v>
      </c>
      <c r="D25" s="42" t="s">
        <v>50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13.5" customHeight="1" x14ac:dyDescent="0.3">
      <c r="A26" s="43" t="s">
        <v>51</v>
      </c>
      <c r="B26" s="44"/>
      <c r="C26" s="45"/>
      <c r="D26" s="46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3.5" customHeight="1" x14ac:dyDescent="0.3">
      <c r="A27" s="47" t="s">
        <v>52</v>
      </c>
      <c r="B27" s="44"/>
      <c r="C27" s="48"/>
      <c r="D27" s="46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3.5" customHeight="1" x14ac:dyDescent="0.3">
      <c r="A28" s="47" t="s">
        <v>53</v>
      </c>
      <c r="B28" s="44"/>
      <c r="C28" s="48"/>
      <c r="D28" s="46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3.5" customHeight="1" x14ac:dyDescent="0.3">
      <c r="A29" s="49" t="s">
        <v>54</v>
      </c>
      <c r="B29" s="50"/>
      <c r="C29" s="51"/>
      <c r="D29" s="5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3.5" customHeight="1" x14ac:dyDescent="0.3">
      <c r="A30" s="53" t="s">
        <v>55</v>
      </c>
      <c r="B30" s="54"/>
      <c r="C30" s="54"/>
      <c r="D30" s="55">
        <f>SUM(D26:D29)</f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3.5" customHeight="1" x14ac:dyDescent="0.3"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3.5" customHeight="1" x14ac:dyDescent="0.3"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2.75" customHeight="1" x14ac:dyDescent="0.3">
      <c r="A33" s="150" t="s">
        <v>56</v>
      </c>
      <c r="B33" s="151"/>
      <c r="C33" s="151"/>
      <c r="D33" s="151"/>
      <c r="E33" s="151"/>
      <c r="F33" s="15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3.5" customHeight="1" x14ac:dyDescent="0.3">
      <c r="A34" s="153"/>
      <c r="B34" s="154"/>
      <c r="C34" s="154"/>
      <c r="D34" s="154"/>
      <c r="E34" s="154"/>
      <c r="F34" s="155"/>
      <c r="G34" s="56"/>
      <c r="H34" s="56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54.75" customHeight="1" x14ac:dyDescent="0.3">
      <c r="A35" s="57" t="s">
        <v>57</v>
      </c>
      <c r="B35" s="42" t="s">
        <v>58</v>
      </c>
      <c r="C35" s="58" t="s">
        <v>59</v>
      </c>
      <c r="D35" s="57" t="s">
        <v>60</v>
      </c>
      <c r="E35" s="57" t="s">
        <v>61</v>
      </c>
      <c r="F35" s="59" t="s">
        <v>62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2.75" customHeight="1" x14ac:dyDescent="0.3">
      <c r="A36" s="30"/>
      <c r="B36" s="30">
        <v>0</v>
      </c>
      <c r="C36" s="60">
        <v>36</v>
      </c>
      <c r="D36" s="30">
        <v>0</v>
      </c>
      <c r="E36" s="30">
        <v>0</v>
      </c>
      <c r="F36" s="61">
        <f>ROUND(+(B36/C36*D36)*E36%,0)</f>
        <v>0</v>
      </c>
      <c r="G36" s="2"/>
      <c r="H36" s="2"/>
    </row>
    <row r="37" spans="1:20" ht="12.75" customHeight="1" x14ac:dyDescent="0.3">
      <c r="A37" s="30"/>
      <c r="B37" s="30">
        <v>0</v>
      </c>
      <c r="C37" s="60">
        <v>36</v>
      </c>
      <c r="D37" s="30">
        <v>0</v>
      </c>
      <c r="E37" s="30">
        <v>0</v>
      </c>
      <c r="F37" s="61">
        <f t="shared" ref="F37:F44" si="4">+(B37/C37*D37)*E37%</f>
        <v>0</v>
      </c>
      <c r="G37" s="2"/>
      <c r="H37" s="2"/>
    </row>
    <row r="38" spans="1:20" ht="13.5" customHeight="1" x14ac:dyDescent="0.3">
      <c r="A38" s="30"/>
      <c r="B38" s="30">
        <v>0</v>
      </c>
      <c r="C38" s="60">
        <v>36</v>
      </c>
      <c r="D38" s="30">
        <v>0</v>
      </c>
      <c r="E38" s="30">
        <v>0</v>
      </c>
      <c r="F38" s="61">
        <f t="shared" si="4"/>
        <v>0</v>
      </c>
      <c r="G38" s="2"/>
      <c r="H38" s="2"/>
    </row>
    <row r="39" spans="1:20" ht="13.5" customHeight="1" x14ac:dyDescent="0.3">
      <c r="A39" s="30"/>
      <c r="B39" s="30">
        <v>0</v>
      </c>
      <c r="C39" s="60">
        <v>36</v>
      </c>
      <c r="D39" s="30">
        <v>0</v>
      </c>
      <c r="E39" s="30">
        <v>0</v>
      </c>
      <c r="F39" s="61">
        <f t="shared" si="4"/>
        <v>0</v>
      </c>
      <c r="G39" s="2"/>
      <c r="H39" s="2"/>
    </row>
    <row r="40" spans="1:20" ht="13.5" customHeight="1" x14ac:dyDescent="0.3">
      <c r="A40" s="30"/>
      <c r="B40" s="30">
        <v>0</v>
      </c>
      <c r="C40" s="60">
        <v>36</v>
      </c>
      <c r="D40" s="30">
        <v>0</v>
      </c>
      <c r="E40" s="30">
        <v>0</v>
      </c>
      <c r="F40" s="61">
        <f t="shared" si="4"/>
        <v>0</v>
      </c>
      <c r="G40" s="2"/>
      <c r="H40" s="2"/>
    </row>
    <row r="41" spans="1:20" ht="13.5" customHeight="1" x14ac:dyDescent="0.3">
      <c r="A41" s="30"/>
      <c r="B41" s="30">
        <v>0</v>
      </c>
      <c r="C41" s="60">
        <v>36</v>
      </c>
      <c r="D41" s="30">
        <v>0</v>
      </c>
      <c r="E41" s="30">
        <v>0</v>
      </c>
      <c r="F41" s="61">
        <f t="shared" si="4"/>
        <v>0</v>
      </c>
      <c r="G41" s="2"/>
      <c r="H41" s="2"/>
    </row>
    <row r="42" spans="1:20" ht="13.5" customHeight="1" x14ac:dyDescent="0.3">
      <c r="A42" s="30"/>
      <c r="B42" s="30">
        <v>0</v>
      </c>
      <c r="C42" s="60">
        <v>36</v>
      </c>
      <c r="D42" s="30">
        <v>0</v>
      </c>
      <c r="E42" s="30">
        <v>0</v>
      </c>
      <c r="F42" s="61">
        <f t="shared" si="4"/>
        <v>0</v>
      </c>
      <c r="G42" s="2"/>
      <c r="H42" s="2"/>
    </row>
    <row r="43" spans="1:20" ht="13.5" customHeight="1" x14ac:dyDescent="0.3">
      <c r="A43" s="30"/>
      <c r="B43" s="30">
        <v>0</v>
      </c>
      <c r="C43" s="60">
        <v>36</v>
      </c>
      <c r="D43" s="30">
        <v>0</v>
      </c>
      <c r="E43" s="30">
        <v>0</v>
      </c>
      <c r="F43" s="61">
        <f t="shared" si="4"/>
        <v>0</v>
      </c>
      <c r="G43" s="2"/>
      <c r="H43" s="2"/>
    </row>
    <row r="44" spans="1:20" ht="13.5" customHeight="1" x14ac:dyDescent="0.3">
      <c r="A44" s="30"/>
      <c r="B44" s="30">
        <v>0</v>
      </c>
      <c r="C44" s="60">
        <v>36</v>
      </c>
      <c r="D44" s="30">
        <v>0</v>
      </c>
      <c r="E44" s="30">
        <v>0</v>
      </c>
      <c r="F44" s="62">
        <f t="shared" si="4"/>
        <v>0</v>
      </c>
      <c r="G44" s="2"/>
      <c r="H44" s="2"/>
    </row>
    <row r="45" spans="1:20" ht="12.75" customHeight="1" x14ac:dyDescent="0.3">
      <c r="A45" s="53" t="s">
        <v>55</v>
      </c>
      <c r="B45" s="63">
        <f>SUM(B36:B44)</f>
        <v>0</v>
      </c>
      <c r="C45" s="156"/>
      <c r="D45" s="148"/>
      <c r="E45" s="157"/>
      <c r="F45" s="64">
        <f>SUM(F36:F44)</f>
        <v>0</v>
      </c>
      <c r="G45" s="2"/>
      <c r="H45" s="2"/>
    </row>
    <row r="46" spans="1:20" ht="12.75" customHeight="1" x14ac:dyDescent="0.3">
      <c r="G46" s="2"/>
      <c r="H46" s="2"/>
    </row>
    <row r="47" spans="1:20" ht="12.75" customHeight="1" x14ac:dyDescent="0.3">
      <c r="G47" s="2"/>
      <c r="H47" s="2"/>
    </row>
    <row r="48" spans="1:20" ht="13.5" customHeight="1" x14ac:dyDescent="0.3"/>
    <row r="49" spans="1:4" ht="12.75" customHeight="1" x14ac:dyDescent="0.3"/>
    <row r="50" spans="1:4" ht="12.75" customHeight="1" x14ac:dyDescent="0.3"/>
    <row r="51" spans="1:4" ht="12.75" customHeight="1" x14ac:dyDescent="0.3">
      <c r="A51" s="84" t="s">
        <v>63</v>
      </c>
      <c r="B51" s="85" t="s">
        <v>44</v>
      </c>
      <c r="D51" s="2"/>
    </row>
    <row r="52" spans="1:4" ht="12.75" customHeight="1" x14ac:dyDescent="0.3">
      <c r="A52" s="67" t="s">
        <v>64</v>
      </c>
      <c r="B52" s="68">
        <v>81</v>
      </c>
    </row>
    <row r="53" spans="1:4" ht="12.75" customHeight="1" x14ac:dyDescent="0.3">
      <c r="A53" s="69" t="s">
        <v>65</v>
      </c>
      <c r="B53" s="70">
        <v>53</v>
      </c>
    </row>
    <row r="54" spans="1:4" ht="12.75" customHeight="1" x14ac:dyDescent="0.3">
      <c r="A54" s="69" t="s">
        <v>66</v>
      </c>
      <c r="B54" s="70">
        <v>34</v>
      </c>
    </row>
    <row r="55" spans="1:4" ht="12.75" customHeight="1" x14ac:dyDescent="0.3">
      <c r="A55" s="145" t="s">
        <v>169</v>
      </c>
      <c r="B55" s="70">
        <v>61</v>
      </c>
    </row>
    <row r="56" spans="1:4" ht="12.75" customHeight="1" x14ac:dyDescent="0.3">
      <c r="A56" s="146" t="s">
        <v>170</v>
      </c>
      <c r="B56" s="71">
        <v>36</v>
      </c>
    </row>
    <row r="57" spans="1:4" ht="12.75" customHeight="1" x14ac:dyDescent="0.3"/>
    <row r="58" spans="1:4" ht="12.75" customHeight="1" x14ac:dyDescent="0.3"/>
    <row r="59" spans="1:4" ht="12.75" customHeight="1" x14ac:dyDescent="0.3"/>
    <row r="60" spans="1:4" ht="12.75" customHeight="1" x14ac:dyDescent="0.3"/>
    <row r="61" spans="1:4" ht="12.75" customHeight="1" x14ac:dyDescent="0.3"/>
    <row r="62" spans="1:4" ht="12.75" customHeight="1" x14ac:dyDescent="0.3"/>
    <row r="63" spans="1:4" ht="12.75" customHeight="1" x14ac:dyDescent="0.3"/>
    <row r="64" spans="1: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  <row r="997" ht="12.75" customHeight="1" x14ac:dyDescent="0.3"/>
    <row r="998" ht="12.75" customHeight="1" x14ac:dyDescent="0.3"/>
    <row r="999" ht="12.75" customHeight="1" x14ac:dyDescent="0.3"/>
    <row r="1000" ht="12.75" customHeight="1" x14ac:dyDescent="0.3"/>
  </sheetData>
  <mergeCells count="25">
    <mergeCell ref="D5:F5"/>
    <mergeCell ref="D11:F11"/>
    <mergeCell ref="A5:B5"/>
    <mergeCell ref="A6:B6"/>
    <mergeCell ref="A7:B7"/>
    <mergeCell ref="A8:B8"/>
    <mergeCell ref="A9:B9"/>
    <mergeCell ref="C1:D1"/>
    <mergeCell ref="A2:C2"/>
    <mergeCell ref="E2:F3"/>
    <mergeCell ref="A3:C3"/>
    <mergeCell ref="A4:B4"/>
    <mergeCell ref="D4:F4"/>
    <mergeCell ref="F14:F23"/>
    <mergeCell ref="A33:F34"/>
    <mergeCell ref="C45:E45"/>
    <mergeCell ref="D6:F6"/>
    <mergeCell ref="D7:F7"/>
    <mergeCell ref="D8:F8"/>
    <mergeCell ref="D9:F9"/>
    <mergeCell ref="D10:F10"/>
    <mergeCell ref="A12:F12"/>
    <mergeCell ref="A13:F13"/>
    <mergeCell ref="A10:B10"/>
    <mergeCell ref="A11:B11"/>
  </mergeCells>
  <dataValidations count="1">
    <dataValidation type="list" allowBlank="1" showErrorMessage="1" sqref="B17:B22" xr:uid="{00000000-0002-0000-0400-000000000000}">
      <formula1>$A$52:$A$56</formula1>
    </dataValidation>
  </dataValidation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topLeftCell="A10" workbookViewId="0">
      <selection activeCell="B17" sqref="B17:B20"/>
    </sheetView>
  </sheetViews>
  <sheetFormatPr defaultColWidth="14.44140625" defaultRowHeight="15" customHeight="1" x14ac:dyDescent="0.3"/>
  <cols>
    <col min="1" max="1" width="89.5546875" bestFit="1" customWidth="1"/>
    <col min="2" max="2" width="13.5546875" customWidth="1"/>
    <col min="3" max="3" width="18" customWidth="1"/>
    <col min="4" max="4" width="22.44140625" customWidth="1"/>
    <col min="5" max="5" width="21.44140625" customWidth="1"/>
    <col min="6" max="6" width="83.5546875" customWidth="1"/>
    <col min="7" max="7" width="4.5546875" customWidth="1"/>
    <col min="8" max="8" width="7.6640625" customWidth="1"/>
    <col min="9" max="9" width="11" customWidth="1"/>
    <col min="10" max="10" width="8.6640625" customWidth="1"/>
    <col min="11" max="12" width="8.6640625" hidden="1" customWidth="1"/>
    <col min="13" max="16" width="9.109375" hidden="1" customWidth="1"/>
    <col min="17" max="17" width="8.6640625" hidden="1" customWidth="1"/>
    <col min="18" max="26" width="8.6640625" customWidth="1"/>
  </cols>
  <sheetData>
    <row r="1" spans="1:26" ht="24.75" customHeight="1" x14ac:dyDescent="0.3">
      <c r="A1" s="72" t="s">
        <v>118</v>
      </c>
      <c r="B1" s="73" t="s">
        <v>68</v>
      </c>
      <c r="C1" s="171"/>
      <c r="D1" s="149"/>
      <c r="E1" s="74" t="s">
        <v>69</v>
      </c>
      <c r="F1" s="75"/>
      <c r="G1" s="76"/>
      <c r="H1" s="1"/>
      <c r="I1" s="1"/>
      <c r="J1" s="2"/>
    </row>
    <row r="2" spans="1:26" ht="24.75" customHeight="1" x14ac:dyDescent="0.3">
      <c r="A2" s="172" t="s">
        <v>7</v>
      </c>
      <c r="B2" s="148"/>
      <c r="C2" s="149"/>
      <c r="D2" s="77">
        <f>C6+C7+C8+C9+C10</f>
        <v>0</v>
      </c>
      <c r="E2" s="196" t="s">
        <v>70</v>
      </c>
      <c r="F2" s="152"/>
      <c r="I2" s="2"/>
      <c r="J2" s="2"/>
    </row>
    <row r="3" spans="1:26" ht="24.75" customHeight="1" x14ac:dyDescent="0.3">
      <c r="A3" s="172" t="s">
        <v>71</v>
      </c>
      <c r="B3" s="148"/>
      <c r="C3" s="149"/>
      <c r="D3" s="78">
        <f>D2+C5</f>
        <v>0</v>
      </c>
      <c r="E3" s="153"/>
      <c r="F3" s="155"/>
      <c r="I3" s="2"/>
      <c r="J3" s="2"/>
    </row>
    <row r="4" spans="1:26" ht="24.75" customHeight="1" x14ac:dyDescent="0.3">
      <c r="A4" s="176" t="s">
        <v>9</v>
      </c>
      <c r="B4" s="152"/>
      <c r="C4" s="3" t="s">
        <v>10</v>
      </c>
      <c r="D4" s="167" t="s">
        <v>11</v>
      </c>
      <c r="E4" s="151"/>
      <c r="F4" s="152"/>
      <c r="G4" s="2"/>
      <c r="H4" s="2"/>
      <c r="I4" s="79"/>
      <c r="J4" s="2"/>
      <c r="K4" s="2"/>
      <c r="L4" s="2"/>
    </row>
    <row r="5" spans="1:26" ht="102" customHeight="1" x14ac:dyDescent="0.3">
      <c r="A5" s="203" t="s">
        <v>119</v>
      </c>
      <c r="B5" s="204"/>
      <c r="C5" s="80">
        <f>+E23</f>
        <v>0</v>
      </c>
      <c r="D5" s="197" t="s">
        <v>120</v>
      </c>
      <c r="E5" s="198"/>
      <c r="F5" s="199"/>
      <c r="H5" s="2"/>
      <c r="I5" s="7"/>
      <c r="J5" s="2"/>
      <c r="K5" s="2"/>
      <c r="L5" s="2"/>
      <c r="M5" s="7">
        <v>56500</v>
      </c>
      <c r="N5" s="2">
        <f>M11/100*30</f>
        <v>56226</v>
      </c>
      <c r="O5" s="2"/>
      <c r="P5" s="2">
        <f>N5</f>
        <v>56226</v>
      </c>
    </row>
    <row r="6" spans="1:26" ht="281.25" customHeight="1" x14ac:dyDescent="0.3">
      <c r="A6" s="192" t="s">
        <v>121</v>
      </c>
      <c r="B6" s="193"/>
      <c r="C6" s="81">
        <f>+D30</f>
        <v>0</v>
      </c>
      <c r="D6" s="186" t="s">
        <v>168</v>
      </c>
      <c r="E6" s="187"/>
      <c r="F6" s="188"/>
      <c r="G6" s="79"/>
      <c r="H6" s="2"/>
      <c r="I6" s="11"/>
      <c r="J6" s="2"/>
      <c r="K6" s="2"/>
      <c r="L6" s="2"/>
      <c r="M6" s="11">
        <v>17200</v>
      </c>
      <c r="N6" s="2"/>
      <c r="O6" s="2"/>
      <c r="P6" s="2">
        <f>M6</f>
        <v>17200</v>
      </c>
    </row>
    <row r="7" spans="1:26" ht="12.75" customHeight="1" x14ac:dyDescent="0.3">
      <c r="A7" s="192" t="s">
        <v>122</v>
      </c>
      <c r="B7" s="193"/>
      <c r="C7" s="81">
        <f>ROUND((C5+C6)*0.45,0)</f>
        <v>0</v>
      </c>
      <c r="D7" s="186" t="s">
        <v>16</v>
      </c>
      <c r="E7" s="187"/>
      <c r="F7" s="188"/>
      <c r="G7" s="79"/>
      <c r="H7" s="2"/>
      <c r="I7" s="11"/>
      <c r="J7" s="2"/>
      <c r="K7" s="2"/>
      <c r="L7" s="2"/>
      <c r="M7" s="11">
        <v>44220</v>
      </c>
      <c r="N7" s="2"/>
      <c r="O7" s="2"/>
      <c r="P7" s="2">
        <f>(P5+P6)*0.6</f>
        <v>44055.6</v>
      </c>
    </row>
    <row r="8" spans="1:26" ht="44.25" customHeight="1" x14ac:dyDescent="0.3">
      <c r="A8" s="192" t="s">
        <v>123</v>
      </c>
      <c r="B8" s="193"/>
      <c r="C8" s="81">
        <f>+F45</f>
        <v>0</v>
      </c>
      <c r="D8" s="186" t="s">
        <v>18</v>
      </c>
      <c r="E8" s="187"/>
      <c r="F8" s="188"/>
      <c r="G8" s="79"/>
      <c r="H8" s="2"/>
      <c r="I8" s="11"/>
      <c r="J8" s="2"/>
      <c r="K8" s="2"/>
      <c r="L8" s="2"/>
      <c r="M8" s="11">
        <v>48000</v>
      </c>
      <c r="N8" s="2"/>
      <c r="O8" s="2"/>
      <c r="P8" s="2">
        <f t="shared" ref="P8:P9" si="0">M8</f>
        <v>48000</v>
      </c>
    </row>
    <row r="9" spans="1:26" ht="106.5" customHeight="1" x14ac:dyDescent="0.3">
      <c r="A9" s="192" t="s">
        <v>124</v>
      </c>
      <c r="B9" s="193"/>
      <c r="C9" s="82"/>
      <c r="D9" s="186" t="s">
        <v>125</v>
      </c>
      <c r="E9" s="187"/>
      <c r="F9" s="188"/>
      <c r="G9" s="79"/>
      <c r="H9" s="2"/>
      <c r="I9" s="11"/>
      <c r="J9" s="2"/>
      <c r="K9" s="2"/>
      <c r="L9" s="2"/>
      <c r="M9" s="11">
        <v>10500</v>
      </c>
      <c r="N9" s="2"/>
      <c r="O9" s="2"/>
      <c r="P9" s="2">
        <f t="shared" si="0"/>
        <v>10500</v>
      </c>
    </row>
    <row r="10" spans="1:26" ht="149.25" customHeight="1" x14ac:dyDescent="0.3">
      <c r="A10" s="192" t="s">
        <v>126</v>
      </c>
      <c r="B10" s="193"/>
      <c r="C10" s="82"/>
      <c r="D10" s="186" t="s">
        <v>127</v>
      </c>
      <c r="E10" s="187"/>
      <c r="F10" s="188"/>
      <c r="G10" s="79"/>
      <c r="H10" s="2"/>
      <c r="I10" s="11"/>
      <c r="J10" s="2"/>
      <c r="K10" s="2"/>
      <c r="L10" s="2"/>
      <c r="M10" s="11">
        <v>11000</v>
      </c>
      <c r="N10" s="2">
        <f>(M5-N5)*1.6</f>
        <v>438.40000000000003</v>
      </c>
      <c r="O10" s="2"/>
      <c r="P10" s="2">
        <f>M10+N10</f>
        <v>11438.4</v>
      </c>
    </row>
    <row r="11" spans="1:26" ht="18" customHeight="1" x14ac:dyDescent="0.3">
      <c r="A11" s="194" t="s">
        <v>23</v>
      </c>
      <c r="B11" s="195"/>
      <c r="C11" s="83">
        <f>SUM(C5:C10)</f>
        <v>0</v>
      </c>
      <c r="D11" s="200"/>
      <c r="E11" s="201"/>
      <c r="F11" s="202"/>
      <c r="G11" s="2"/>
      <c r="H11" s="2"/>
      <c r="I11" s="11"/>
      <c r="J11" s="2"/>
      <c r="K11" s="2"/>
      <c r="L11" s="2"/>
      <c r="M11" s="11">
        <f>SUM(M5:M10)</f>
        <v>187420</v>
      </c>
      <c r="N11" s="2"/>
      <c r="O11" s="2"/>
      <c r="P11" s="2">
        <f>SUM(P5:P10)</f>
        <v>187420</v>
      </c>
    </row>
    <row r="12" spans="1:26" ht="24" customHeight="1" x14ac:dyDescent="0.3">
      <c r="A12" s="189" t="s">
        <v>39</v>
      </c>
      <c r="B12" s="190"/>
      <c r="C12" s="190"/>
      <c r="D12" s="190"/>
      <c r="E12" s="190"/>
      <c r="F12" s="191"/>
    </row>
    <row r="13" spans="1:26" ht="23.25" customHeight="1" x14ac:dyDescent="0.3">
      <c r="A13" s="161"/>
      <c r="B13" s="148"/>
      <c r="C13" s="148"/>
      <c r="D13" s="148"/>
      <c r="E13" s="148"/>
      <c r="F13" s="149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customHeight="1" x14ac:dyDescent="0.3">
      <c r="A14" s="19" t="s">
        <v>40</v>
      </c>
      <c r="B14" s="20"/>
      <c r="C14" s="20"/>
      <c r="D14" s="19"/>
      <c r="E14" s="19"/>
      <c r="F14" s="162" t="s">
        <v>81</v>
      </c>
      <c r="G14" s="2"/>
      <c r="H14" s="2"/>
      <c r="I14" s="2"/>
    </row>
    <row r="15" spans="1:26" ht="12.75" customHeight="1" x14ac:dyDescent="0.3">
      <c r="A15" s="21" t="s">
        <v>42</v>
      </c>
      <c r="B15" s="21" t="s">
        <v>128</v>
      </c>
      <c r="C15" s="21" t="s">
        <v>44</v>
      </c>
      <c r="D15" s="21" t="s">
        <v>83</v>
      </c>
      <c r="E15" s="22" t="s">
        <v>45</v>
      </c>
      <c r="F15" s="163"/>
      <c r="G15" s="2"/>
      <c r="H15" s="2"/>
      <c r="I15" s="2"/>
    </row>
    <row r="16" spans="1:26" ht="15" customHeight="1" x14ac:dyDescent="0.3">
      <c r="A16" s="23" t="s">
        <v>84</v>
      </c>
      <c r="B16" s="24"/>
      <c r="C16" s="24"/>
      <c r="D16" s="24"/>
      <c r="E16" s="24"/>
      <c r="F16" s="163"/>
      <c r="G16" s="2"/>
      <c r="H16" s="2"/>
    </row>
    <row r="17" spans="1:20" ht="12.75" customHeight="1" x14ac:dyDescent="0.3">
      <c r="A17" s="25"/>
      <c r="B17" s="26"/>
      <c r="C17" s="27" t="str">
        <f t="shared" ref="C17:C18" si="1">IFERROR(VLOOKUP(B17:B22, A:B, 2, FALSE), "")</f>
        <v/>
      </c>
      <c r="D17" s="28"/>
      <c r="E17" s="29" t="str">
        <f t="shared" ref="E17:E22" si="2">IFERROR(C17*D17, "")</f>
        <v/>
      </c>
      <c r="F17" s="163"/>
      <c r="G17" s="2"/>
      <c r="H17" s="2"/>
    </row>
    <row r="18" spans="1:20" ht="12.75" customHeight="1" x14ac:dyDescent="0.3">
      <c r="A18" s="30"/>
      <c r="B18" s="31"/>
      <c r="C18" s="32" t="str">
        <f t="shared" si="1"/>
        <v/>
      </c>
      <c r="D18" s="33"/>
      <c r="E18" s="29" t="str">
        <f t="shared" si="2"/>
        <v/>
      </c>
      <c r="F18" s="163"/>
      <c r="G18" s="2"/>
      <c r="H18" s="2"/>
    </row>
    <row r="19" spans="1:20" ht="12.75" customHeight="1" x14ac:dyDescent="0.3">
      <c r="A19" s="30"/>
      <c r="B19" s="31"/>
      <c r="C19" s="32" t="str">
        <f t="shared" ref="C19:C22" si="3">IFERROR(VLOOKUP(B19:B33, A:B, 2, FALSE), "")</f>
        <v/>
      </c>
      <c r="D19" s="33"/>
      <c r="E19" s="29" t="str">
        <f t="shared" si="2"/>
        <v/>
      </c>
      <c r="F19" s="163"/>
      <c r="G19" s="2"/>
      <c r="H19" s="2"/>
    </row>
    <row r="20" spans="1:20" ht="12.75" customHeight="1" x14ac:dyDescent="0.3">
      <c r="A20" s="30"/>
      <c r="B20" s="31"/>
      <c r="C20" s="32" t="str">
        <f t="shared" si="3"/>
        <v/>
      </c>
      <c r="D20" s="33"/>
      <c r="E20" s="29" t="str">
        <f t="shared" si="2"/>
        <v/>
      </c>
      <c r="F20" s="163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12.75" customHeight="1" x14ac:dyDescent="0.3">
      <c r="A21" s="30"/>
      <c r="B21" s="34"/>
      <c r="C21" s="32" t="str">
        <f t="shared" si="3"/>
        <v/>
      </c>
      <c r="D21" s="33"/>
      <c r="E21" s="29" t="str">
        <f t="shared" si="2"/>
        <v/>
      </c>
      <c r="F21" s="163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12.75" customHeight="1" x14ac:dyDescent="0.3">
      <c r="A22" s="30"/>
      <c r="B22" s="35"/>
      <c r="C22" s="36" t="str">
        <f t="shared" si="3"/>
        <v/>
      </c>
      <c r="D22" s="33"/>
      <c r="E22" s="29" t="str">
        <f t="shared" si="2"/>
        <v/>
      </c>
      <c r="F22" s="163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13.5" customHeight="1" x14ac:dyDescent="0.3">
      <c r="A23" s="37" t="s">
        <v>23</v>
      </c>
      <c r="B23" s="38"/>
      <c r="C23" s="39"/>
      <c r="D23" s="38"/>
      <c r="E23" s="40">
        <f>SUM(E17:E22)</f>
        <v>0</v>
      </c>
      <c r="F23" s="164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13.5" customHeight="1" x14ac:dyDescent="0.3"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12.75" customHeight="1" x14ac:dyDescent="0.3">
      <c r="A25" s="41" t="s">
        <v>47</v>
      </c>
      <c r="B25" s="42" t="s">
        <v>48</v>
      </c>
      <c r="C25" s="42" t="s">
        <v>49</v>
      </c>
      <c r="D25" s="42" t="s">
        <v>50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13.5" customHeight="1" x14ac:dyDescent="0.3">
      <c r="A26" s="43" t="s">
        <v>51</v>
      </c>
      <c r="B26" s="44"/>
      <c r="C26" s="45"/>
      <c r="D26" s="46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3.5" customHeight="1" x14ac:dyDescent="0.3">
      <c r="A27" s="47" t="s">
        <v>52</v>
      </c>
      <c r="B27" s="44"/>
      <c r="C27" s="48"/>
      <c r="D27" s="46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3.5" customHeight="1" x14ac:dyDescent="0.3">
      <c r="A28" s="47" t="s">
        <v>53</v>
      </c>
      <c r="B28" s="44"/>
      <c r="C28" s="48"/>
      <c r="D28" s="46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3.5" customHeight="1" x14ac:dyDescent="0.3">
      <c r="A29" s="49" t="s">
        <v>54</v>
      </c>
      <c r="B29" s="50"/>
      <c r="C29" s="51"/>
      <c r="D29" s="5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3.5" customHeight="1" x14ac:dyDescent="0.3">
      <c r="A30" s="53" t="s">
        <v>55</v>
      </c>
      <c r="B30" s="54"/>
      <c r="C30" s="54"/>
      <c r="D30" s="55">
        <f>SUM(D26:D29)</f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3.5" customHeight="1" x14ac:dyDescent="0.3"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3.5" customHeight="1" x14ac:dyDescent="0.3"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2.75" customHeight="1" x14ac:dyDescent="0.3">
      <c r="A33" s="150" t="s">
        <v>56</v>
      </c>
      <c r="B33" s="151"/>
      <c r="C33" s="151"/>
      <c r="D33" s="151"/>
      <c r="E33" s="151"/>
      <c r="F33" s="15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3.5" customHeight="1" x14ac:dyDescent="0.3">
      <c r="A34" s="153"/>
      <c r="B34" s="154"/>
      <c r="C34" s="154"/>
      <c r="D34" s="154"/>
      <c r="E34" s="154"/>
      <c r="F34" s="155"/>
      <c r="G34" s="56"/>
      <c r="H34" s="56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54.75" customHeight="1" x14ac:dyDescent="0.3">
      <c r="A35" s="57" t="s">
        <v>57</v>
      </c>
      <c r="B35" s="42" t="s">
        <v>58</v>
      </c>
      <c r="C35" s="58" t="s">
        <v>59</v>
      </c>
      <c r="D35" s="57" t="s">
        <v>60</v>
      </c>
      <c r="E35" s="57" t="s">
        <v>61</v>
      </c>
      <c r="F35" s="59" t="s">
        <v>62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2.75" customHeight="1" x14ac:dyDescent="0.3">
      <c r="A36" s="30"/>
      <c r="B36" s="30">
        <v>0</v>
      </c>
      <c r="C36" s="60">
        <v>36</v>
      </c>
      <c r="D36" s="30">
        <v>0</v>
      </c>
      <c r="E36" s="30">
        <v>0</v>
      </c>
      <c r="F36" s="61">
        <f>ROUND(+(B36/C36*D36)*E36%,0)</f>
        <v>0</v>
      </c>
      <c r="G36" s="2"/>
      <c r="H36" s="2"/>
    </row>
    <row r="37" spans="1:20" ht="12.75" customHeight="1" x14ac:dyDescent="0.3">
      <c r="A37" s="30"/>
      <c r="B37" s="30">
        <v>0</v>
      </c>
      <c r="C37" s="60">
        <v>36</v>
      </c>
      <c r="D37" s="30">
        <v>0</v>
      </c>
      <c r="E37" s="30">
        <v>0</v>
      </c>
      <c r="F37" s="61">
        <f t="shared" ref="F37:F44" si="4">+(B37/C37*D37)*E37%</f>
        <v>0</v>
      </c>
      <c r="G37" s="2"/>
      <c r="H37" s="2"/>
    </row>
    <row r="38" spans="1:20" ht="13.5" customHeight="1" x14ac:dyDescent="0.3">
      <c r="A38" s="30"/>
      <c r="B38" s="30">
        <v>0</v>
      </c>
      <c r="C38" s="60">
        <v>36</v>
      </c>
      <c r="D38" s="30">
        <v>0</v>
      </c>
      <c r="E38" s="30">
        <v>0</v>
      </c>
      <c r="F38" s="61">
        <f t="shared" si="4"/>
        <v>0</v>
      </c>
      <c r="G38" s="2"/>
      <c r="H38" s="2"/>
    </row>
    <row r="39" spans="1:20" ht="13.5" customHeight="1" x14ac:dyDescent="0.3">
      <c r="A39" s="30"/>
      <c r="B39" s="30">
        <v>0</v>
      </c>
      <c r="C39" s="60">
        <v>36</v>
      </c>
      <c r="D39" s="30">
        <v>0</v>
      </c>
      <c r="E39" s="30">
        <v>0</v>
      </c>
      <c r="F39" s="61">
        <f t="shared" si="4"/>
        <v>0</v>
      </c>
      <c r="G39" s="2"/>
      <c r="H39" s="2"/>
    </row>
    <row r="40" spans="1:20" ht="13.5" customHeight="1" x14ac:dyDescent="0.3">
      <c r="A40" s="30"/>
      <c r="B40" s="30">
        <v>0</v>
      </c>
      <c r="C40" s="60">
        <v>36</v>
      </c>
      <c r="D40" s="30">
        <v>0</v>
      </c>
      <c r="E40" s="30">
        <v>0</v>
      </c>
      <c r="F40" s="61">
        <f t="shared" si="4"/>
        <v>0</v>
      </c>
      <c r="G40" s="2"/>
      <c r="H40" s="2"/>
    </row>
    <row r="41" spans="1:20" ht="13.5" customHeight="1" x14ac:dyDescent="0.3">
      <c r="A41" s="30"/>
      <c r="B41" s="30">
        <v>0</v>
      </c>
      <c r="C41" s="60">
        <v>36</v>
      </c>
      <c r="D41" s="30">
        <v>0</v>
      </c>
      <c r="E41" s="30">
        <v>0</v>
      </c>
      <c r="F41" s="61">
        <f t="shared" si="4"/>
        <v>0</v>
      </c>
      <c r="G41" s="2"/>
      <c r="H41" s="2"/>
    </row>
    <row r="42" spans="1:20" ht="13.5" customHeight="1" x14ac:dyDescent="0.3">
      <c r="A42" s="30"/>
      <c r="B42" s="30">
        <v>0</v>
      </c>
      <c r="C42" s="60">
        <v>36</v>
      </c>
      <c r="D42" s="30">
        <v>0</v>
      </c>
      <c r="E42" s="30">
        <v>0</v>
      </c>
      <c r="F42" s="61">
        <f t="shared" si="4"/>
        <v>0</v>
      </c>
      <c r="G42" s="2"/>
      <c r="H42" s="2"/>
    </row>
    <row r="43" spans="1:20" ht="13.5" customHeight="1" x14ac:dyDescent="0.3">
      <c r="A43" s="30"/>
      <c r="B43" s="30">
        <v>0</v>
      </c>
      <c r="C43" s="60">
        <v>36</v>
      </c>
      <c r="D43" s="30">
        <v>0</v>
      </c>
      <c r="E43" s="30">
        <v>0</v>
      </c>
      <c r="F43" s="61">
        <f t="shared" si="4"/>
        <v>0</v>
      </c>
      <c r="G43" s="2"/>
      <c r="H43" s="2"/>
    </row>
    <row r="44" spans="1:20" ht="13.5" customHeight="1" x14ac:dyDescent="0.3">
      <c r="A44" s="30"/>
      <c r="B44" s="30">
        <v>0</v>
      </c>
      <c r="C44" s="60">
        <v>36</v>
      </c>
      <c r="D44" s="30">
        <v>0</v>
      </c>
      <c r="E44" s="30">
        <v>0</v>
      </c>
      <c r="F44" s="62">
        <f t="shared" si="4"/>
        <v>0</v>
      </c>
      <c r="G44" s="2"/>
      <c r="H44" s="2"/>
    </row>
    <row r="45" spans="1:20" ht="12.75" customHeight="1" x14ac:dyDescent="0.3">
      <c r="A45" s="53" t="s">
        <v>55</v>
      </c>
      <c r="B45" s="63">
        <f>SUM(B36:B44)</f>
        <v>0</v>
      </c>
      <c r="C45" s="156"/>
      <c r="D45" s="148"/>
      <c r="E45" s="157"/>
      <c r="F45" s="64">
        <f>SUM(F36:F44)</f>
        <v>0</v>
      </c>
      <c r="G45" s="2"/>
      <c r="H45" s="2"/>
    </row>
    <row r="46" spans="1:20" ht="12.75" customHeight="1" x14ac:dyDescent="0.3">
      <c r="G46" s="2"/>
      <c r="H46" s="2"/>
    </row>
    <row r="47" spans="1:20" ht="12.75" customHeight="1" x14ac:dyDescent="0.3">
      <c r="G47" s="2"/>
      <c r="H47" s="2"/>
    </row>
    <row r="48" spans="1:20" ht="13.5" customHeight="1" x14ac:dyDescent="0.3"/>
    <row r="49" spans="1:4" ht="12.75" customHeight="1" x14ac:dyDescent="0.3"/>
    <row r="50" spans="1:4" ht="12.75" customHeight="1" x14ac:dyDescent="0.3"/>
    <row r="51" spans="1:4" ht="12.75" customHeight="1" x14ac:dyDescent="0.3">
      <c r="A51" s="84" t="s">
        <v>63</v>
      </c>
      <c r="B51" s="85" t="s">
        <v>44</v>
      </c>
      <c r="D51" s="2"/>
    </row>
    <row r="52" spans="1:4" ht="12.75" customHeight="1" x14ac:dyDescent="0.3">
      <c r="A52" s="67" t="s">
        <v>64</v>
      </c>
      <c r="B52" s="68">
        <v>81</v>
      </c>
    </row>
    <row r="53" spans="1:4" ht="12.75" customHeight="1" x14ac:dyDescent="0.3">
      <c r="A53" s="69" t="s">
        <v>65</v>
      </c>
      <c r="B53" s="70">
        <v>53</v>
      </c>
    </row>
    <row r="54" spans="1:4" ht="12.75" customHeight="1" x14ac:dyDescent="0.3">
      <c r="A54" s="69" t="s">
        <v>66</v>
      </c>
      <c r="B54" s="70">
        <v>34</v>
      </c>
    </row>
    <row r="55" spans="1:4" ht="12.75" customHeight="1" x14ac:dyDescent="0.3">
      <c r="A55" s="145" t="s">
        <v>169</v>
      </c>
      <c r="B55" s="70">
        <v>61</v>
      </c>
    </row>
    <row r="56" spans="1:4" ht="12.75" customHeight="1" x14ac:dyDescent="0.3">
      <c r="A56" s="146" t="s">
        <v>170</v>
      </c>
      <c r="B56" s="71">
        <v>36</v>
      </c>
    </row>
    <row r="57" spans="1:4" ht="12.75" customHeight="1" x14ac:dyDescent="0.3"/>
    <row r="58" spans="1:4" ht="12.75" customHeight="1" x14ac:dyDescent="0.3"/>
    <row r="59" spans="1:4" ht="12.75" customHeight="1" x14ac:dyDescent="0.3"/>
    <row r="60" spans="1:4" ht="12.75" customHeight="1" x14ac:dyDescent="0.3"/>
    <row r="61" spans="1:4" ht="12.75" customHeight="1" x14ac:dyDescent="0.3"/>
    <row r="62" spans="1:4" ht="12.75" customHeight="1" x14ac:dyDescent="0.3"/>
    <row r="63" spans="1:4" ht="12.75" customHeight="1" x14ac:dyDescent="0.3"/>
    <row r="64" spans="1: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  <row r="997" ht="12.75" customHeight="1" x14ac:dyDescent="0.3"/>
    <row r="998" ht="12.75" customHeight="1" x14ac:dyDescent="0.3"/>
    <row r="999" ht="12.75" customHeight="1" x14ac:dyDescent="0.3"/>
    <row r="1000" ht="12.75" customHeight="1" x14ac:dyDescent="0.3"/>
  </sheetData>
  <mergeCells count="25">
    <mergeCell ref="D5:F5"/>
    <mergeCell ref="D11:F11"/>
    <mergeCell ref="A5:B5"/>
    <mergeCell ref="A6:B6"/>
    <mergeCell ref="A7:B7"/>
    <mergeCell ref="A8:B8"/>
    <mergeCell ref="A9:B9"/>
    <mergeCell ref="C1:D1"/>
    <mergeCell ref="A2:C2"/>
    <mergeCell ref="E2:F3"/>
    <mergeCell ref="A3:C3"/>
    <mergeCell ref="A4:B4"/>
    <mergeCell ref="D4:F4"/>
    <mergeCell ref="F14:F23"/>
    <mergeCell ref="A33:F34"/>
    <mergeCell ref="C45:E45"/>
    <mergeCell ref="D6:F6"/>
    <mergeCell ref="D7:F7"/>
    <mergeCell ref="D8:F8"/>
    <mergeCell ref="D9:F9"/>
    <mergeCell ref="D10:F10"/>
    <mergeCell ref="A12:F12"/>
    <mergeCell ref="A13:F13"/>
    <mergeCell ref="A10:B10"/>
    <mergeCell ref="A11:B11"/>
  </mergeCells>
  <dataValidations count="1">
    <dataValidation type="list" allowBlank="1" showErrorMessage="1" sqref="B17:B22" xr:uid="{00000000-0002-0000-0500-000000000000}">
      <formula1>$A$52:$A$56</formula1>
    </dataValidation>
  </dataValidations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1000"/>
  <sheetViews>
    <sheetView tabSelected="1" workbookViewId="0">
      <selection activeCell="K10" sqref="K10"/>
    </sheetView>
  </sheetViews>
  <sheetFormatPr defaultColWidth="14.44140625" defaultRowHeight="15" customHeight="1" x14ac:dyDescent="0.3"/>
  <cols>
    <col min="1" max="1" width="7.6640625" customWidth="1"/>
    <col min="2" max="2" width="28.88671875" customWidth="1"/>
    <col min="3" max="8" width="15.6640625" customWidth="1"/>
    <col min="9" max="9" width="20.6640625" customWidth="1"/>
    <col min="10" max="10" width="30.6640625" customWidth="1"/>
    <col min="11" max="11" width="15.109375" customWidth="1"/>
    <col min="12" max="26" width="8.6640625" customWidth="1"/>
  </cols>
  <sheetData>
    <row r="1" spans="1:16" ht="39.75" customHeight="1" x14ac:dyDescent="0.3">
      <c r="A1" s="205" t="s">
        <v>0</v>
      </c>
      <c r="B1" s="148"/>
      <c r="C1" s="148"/>
      <c r="D1" s="148"/>
      <c r="E1" s="148"/>
      <c r="F1" s="148"/>
      <c r="G1" s="148"/>
      <c r="H1" s="148"/>
      <c r="I1" s="181"/>
      <c r="J1" s="87"/>
    </row>
    <row r="2" spans="1:16" ht="27" customHeight="1" x14ac:dyDescent="0.3">
      <c r="A2" s="88"/>
      <c r="B2" s="89" t="s">
        <v>129</v>
      </c>
      <c r="C2" s="206">
        <f>'U1 UNIMIB'!C2:E2</f>
        <v>0</v>
      </c>
      <c r="D2" s="154"/>
      <c r="E2" s="154"/>
      <c r="F2" s="154"/>
      <c r="G2" s="154"/>
      <c r="H2" s="154"/>
      <c r="I2" s="154"/>
      <c r="J2" s="90"/>
    </row>
    <row r="3" spans="1:16" ht="19.5" customHeight="1" x14ac:dyDescent="0.3">
      <c r="A3" s="88"/>
      <c r="B3" s="91" t="s">
        <v>130</v>
      </c>
      <c r="C3" s="92" t="s">
        <v>131</v>
      </c>
      <c r="D3" s="93" t="s">
        <v>132</v>
      </c>
      <c r="E3" s="92" t="s">
        <v>133</v>
      </c>
      <c r="F3" s="93" t="s">
        <v>134</v>
      </c>
      <c r="G3" s="92" t="s">
        <v>135</v>
      </c>
      <c r="H3" s="92" t="s">
        <v>136</v>
      </c>
      <c r="I3" s="91" t="s">
        <v>137</v>
      </c>
      <c r="J3" s="92" t="s">
        <v>138</v>
      </c>
    </row>
    <row r="4" spans="1:16" ht="19.5" customHeight="1" x14ac:dyDescent="0.3">
      <c r="A4" s="88"/>
      <c r="B4" s="94" t="s">
        <v>139</v>
      </c>
      <c r="C4" s="95">
        <f>'U1 UNIMIB'!B11</f>
        <v>0</v>
      </c>
      <c r="D4" s="96">
        <f>'U1 UNIMIB'!B12</f>
        <v>0</v>
      </c>
      <c r="E4" s="96">
        <f>'U1 UNIMIB'!B13</f>
        <v>0</v>
      </c>
      <c r="F4" s="96">
        <f>'U1 UNIMIB'!B14</f>
        <v>0</v>
      </c>
      <c r="G4" s="96">
        <f>'U1 UNIMIB'!B15</f>
        <v>0</v>
      </c>
      <c r="H4" s="97">
        <f>'U1 UNIMIB'!B16</f>
        <v>0</v>
      </c>
      <c r="I4" s="98">
        <f t="shared" ref="I4:I9" si="0">SUM(C4:H4)</f>
        <v>0</v>
      </c>
      <c r="J4" s="99">
        <f t="shared" ref="J4:J9" si="1">SUM(D4:H4)</f>
        <v>0</v>
      </c>
    </row>
    <row r="5" spans="1:16" ht="19.5" customHeight="1" x14ac:dyDescent="0.3">
      <c r="A5" s="88"/>
      <c r="B5" s="100" t="s">
        <v>140</v>
      </c>
      <c r="C5" s="101">
        <f>'U.O.2'!C5</f>
        <v>0</v>
      </c>
      <c r="D5" s="102">
        <f>'U.O.2'!C6</f>
        <v>0</v>
      </c>
      <c r="E5" s="102">
        <f>'U.O.2'!C7</f>
        <v>0</v>
      </c>
      <c r="F5" s="102">
        <f>'U.O.2'!C8</f>
        <v>0</v>
      </c>
      <c r="G5" s="102">
        <f>'U.O.2'!C9</f>
        <v>0</v>
      </c>
      <c r="H5" s="103">
        <f>'U.O.2'!C10</f>
        <v>0</v>
      </c>
      <c r="I5" s="98">
        <f t="shared" si="0"/>
        <v>0</v>
      </c>
      <c r="J5" s="99">
        <f t="shared" si="1"/>
        <v>0</v>
      </c>
    </row>
    <row r="6" spans="1:16" ht="19.5" customHeight="1" x14ac:dyDescent="0.3">
      <c r="A6" s="88"/>
      <c r="B6" s="100" t="s">
        <v>141</v>
      </c>
      <c r="C6" s="101">
        <f>'U.O.3'!C5</f>
        <v>0</v>
      </c>
      <c r="D6" s="102">
        <f>'U.O.3'!C6</f>
        <v>0</v>
      </c>
      <c r="E6" s="102">
        <f>'U.O.3'!C7</f>
        <v>0</v>
      </c>
      <c r="F6" s="102">
        <f>'U.O.3'!C8</f>
        <v>0</v>
      </c>
      <c r="G6" s="102">
        <f>'U.O.3'!C9</f>
        <v>0</v>
      </c>
      <c r="H6" s="103">
        <f>'U.O.3'!C10</f>
        <v>0</v>
      </c>
      <c r="I6" s="98">
        <f t="shared" si="0"/>
        <v>0</v>
      </c>
      <c r="J6" s="99">
        <f t="shared" si="1"/>
        <v>0</v>
      </c>
    </row>
    <row r="7" spans="1:16" ht="19.5" customHeight="1" x14ac:dyDescent="0.3">
      <c r="A7" s="88"/>
      <c r="B7" s="100" t="s">
        <v>142</v>
      </c>
      <c r="C7" s="101">
        <f>'U.O.4'!C5</f>
        <v>0</v>
      </c>
      <c r="D7" s="102">
        <f>'U.O.4'!C6</f>
        <v>0</v>
      </c>
      <c r="E7" s="102">
        <f>'U.O.4'!C7</f>
        <v>0</v>
      </c>
      <c r="F7" s="102">
        <f>'U.O.4'!C8</f>
        <v>0</v>
      </c>
      <c r="G7" s="102">
        <f>'U.O.4'!C9</f>
        <v>0</v>
      </c>
      <c r="H7" s="103">
        <f>'U.O.4'!C10</f>
        <v>0</v>
      </c>
      <c r="I7" s="98">
        <f t="shared" si="0"/>
        <v>0</v>
      </c>
      <c r="J7" s="104">
        <f t="shared" si="1"/>
        <v>0</v>
      </c>
    </row>
    <row r="8" spans="1:16" ht="19.5" customHeight="1" x14ac:dyDescent="0.3">
      <c r="A8" s="88"/>
      <c r="B8" s="100" t="s">
        <v>143</v>
      </c>
      <c r="C8" s="101">
        <f>+'U.O.5'!C5</f>
        <v>0</v>
      </c>
      <c r="D8" s="105">
        <f>+'U.O.5'!C6</f>
        <v>0</v>
      </c>
      <c r="E8" s="105">
        <f>+'U.O.5'!C7</f>
        <v>0</v>
      </c>
      <c r="F8" s="105">
        <f>+'U.O.5'!C8</f>
        <v>0</v>
      </c>
      <c r="G8" s="105">
        <f>+'U.O.5'!C9</f>
        <v>0</v>
      </c>
      <c r="H8" s="106">
        <f>+'U.O.5'!C10</f>
        <v>0</v>
      </c>
      <c r="I8" s="107">
        <f t="shared" si="0"/>
        <v>0</v>
      </c>
      <c r="J8" s="108">
        <f t="shared" si="1"/>
        <v>0</v>
      </c>
      <c r="L8" s="207" t="s">
        <v>144</v>
      </c>
      <c r="M8" s="151"/>
      <c r="N8" s="151"/>
      <c r="O8" s="151"/>
      <c r="P8" s="152"/>
    </row>
    <row r="9" spans="1:16" ht="19.5" customHeight="1" x14ac:dyDescent="0.3">
      <c r="A9" s="88"/>
      <c r="B9" s="100" t="s">
        <v>145</v>
      </c>
      <c r="C9" s="109">
        <f>+'U.O.6'!C5</f>
        <v>0</v>
      </c>
      <c r="D9" s="110">
        <f>+'U.O.6'!C6</f>
        <v>0</v>
      </c>
      <c r="E9" s="110">
        <f>+'U.O.6'!C7</f>
        <v>0</v>
      </c>
      <c r="F9" s="110">
        <f>+'U.O.6'!C8</f>
        <v>0</v>
      </c>
      <c r="G9" s="110">
        <f>+'U.O.6'!C9</f>
        <v>0</v>
      </c>
      <c r="H9" s="111">
        <f>+'U.O.6'!C10</f>
        <v>0</v>
      </c>
      <c r="I9" s="107">
        <f t="shared" si="0"/>
        <v>0</v>
      </c>
      <c r="J9" s="108">
        <f t="shared" si="1"/>
        <v>0</v>
      </c>
      <c r="L9" s="184"/>
      <c r="M9" s="208"/>
      <c r="N9" s="208"/>
      <c r="O9" s="208"/>
      <c r="P9" s="209"/>
    </row>
    <row r="10" spans="1:16" ht="19.5" customHeight="1" x14ac:dyDescent="0.4">
      <c r="A10" s="88"/>
      <c r="B10" s="112" t="s">
        <v>23</v>
      </c>
      <c r="C10" s="113">
        <f t="shared" ref="C10:J10" si="2">SUM(C4:C9)</f>
        <v>0</v>
      </c>
      <c r="D10" s="114">
        <f t="shared" si="2"/>
        <v>0</v>
      </c>
      <c r="E10" s="114">
        <f t="shared" si="2"/>
        <v>0</v>
      </c>
      <c r="F10" s="114">
        <f t="shared" si="2"/>
        <v>0</v>
      </c>
      <c r="G10" s="114">
        <f t="shared" si="2"/>
        <v>0</v>
      </c>
      <c r="H10" s="114">
        <f t="shared" si="2"/>
        <v>0</v>
      </c>
      <c r="I10" s="115">
        <f t="shared" si="2"/>
        <v>0</v>
      </c>
      <c r="J10" s="116">
        <f t="shared" si="2"/>
        <v>0</v>
      </c>
      <c r="K10" s="117" t="str">
        <f>IF(J10&lt;1200000,"ERRORE","")&amp;IF(J10&gt;1700000,"ERRORE","")</f>
        <v>ERRORE</v>
      </c>
      <c r="L10" s="184"/>
      <c r="M10" s="208"/>
      <c r="N10" s="208"/>
      <c r="O10" s="208"/>
      <c r="P10" s="209"/>
    </row>
    <row r="11" spans="1:16" ht="19.5" customHeight="1" x14ac:dyDescent="0.3">
      <c r="A11" s="88"/>
      <c r="B11" s="88"/>
      <c r="C11" s="88"/>
      <c r="D11" s="88"/>
      <c r="E11" s="88"/>
      <c r="F11" s="88"/>
      <c r="G11" s="88"/>
      <c r="H11" s="88"/>
      <c r="I11" s="2"/>
      <c r="J11" s="2"/>
      <c r="K11" s="2"/>
      <c r="L11" s="184"/>
      <c r="M11" s="208"/>
      <c r="N11" s="208"/>
      <c r="O11" s="208"/>
      <c r="P11" s="209"/>
    </row>
    <row r="12" spans="1:16" ht="19.5" customHeight="1" x14ac:dyDescent="0.3">
      <c r="A12" s="210" t="s">
        <v>146</v>
      </c>
      <c r="B12" s="151"/>
      <c r="C12" s="151"/>
      <c r="D12" s="151"/>
      <c r="E12" s="151"/>
      <c r="F12" s="151"/>
      <c r="G12" s="151"/>
      <c r="H12" s="151"/>
      <c r="I12" s="152"/>
      <c r="J12" s="118"/>
      <c r="K12" s="119"/>
      <c r="L12" s="153"/>
      <c r="M12" s="154"/>
      <c r="N12" s="154"/>
      <c r="O12" s="154"/>
      <c r="P12" s="155"/>
    </row>
    <row r="13" spans="1:16" ht="19.5" customHeight="1" x14ac:dyDescent="0.3">
      <c r="A13" s="184"/>
      <c r="B13" s="208"/>
      <c r="C13" s="208"/>
      <c r="D13" s="208"/>
      <c r="E13" s="208"/>
      <c r="F13" s="208"/>
      <c r="G13" s="208"/>
      <c r="H13" s="208"/>
      <c r="I13" s="209"/>
      <c r="J13" s="118"/>
      <c r="K13" s="119"/>
      <c r="L13" s="2"/>
    </row>
    <row r="14" spans="1:16" ht="19.5" customHeight="1" x14ac:dyDescent="0.3">
      <c r="A14" s="184"/>
      <c r="B14" s="208"/>
      <c r="C14" s="208"/>
      <c r="D14" s="208"/>
      <c r="E14" s="208"/>
      <c r="F14" s="208"/>
      <c r="G14" s="208"/>
      <c r="H14" s="208"/>
      <c r="I14" s="209"/>
      <c r="J14" s="118"/>
      <c r="K14" s="119"/>
      <c r="L14" s="2"/>
    </row>
    <row r="15" spans="1:16" ht="19.5" customHeight="1" x14ac:dyDescent="0.3">
      <c r="A15" s="184"/>
      <c r="B15" s="208"/>
      <c r="C15" s="208"/>
      <c r="D15" s="208"/>
      <c r="E15" s="208"/>
      <c r="F15" s="208"/>
      <c r="G15" s="208"/>
      <c r="H15" s="208"/>
      <c r="I15" s="209"/>
      <c r="J15" s="118"/>
      <c r="K15" s="119"/>
      <c r="L15" s="2"/>
    </row>
    <row r="16" spans="1:16" ht="19.5" customHeight="1" x14ac:dyDescent="0.3">
      <c r="A16" s="184"/>
      <c r="B16" s="208"/>
      <c r="C16" s="208"/>
      <c r="D16" s="208"/>
      <c r="E16" s="208"/>
      <c r="F16" s="208"/>
      <c r="G16" s="208"/>
      <c r="H16" s="208"/>
      <c r="I16" s="209"/>
      <c r="J16" s="118"/>
      <c r="K16" s="119"/>
      <c r="L16" s="2"/>
    </row>
    <row r="17" spans="1:12" ht="19.5" customHeight="1" x14ac:dyDescent="0.3">
      <c r="A17" s="184"/>
      <c r="B17" s="208"/>
      <c r="C17" s="208"/>
      <c r="D17" s="208"/>
      <c r="E17" s="208"/>
      <c r="F17" s="208"/>
      <c r="G17" s="208"/>
      <c r="H17" s="208"/>
      <c r="I17" s="209"/>
      <c r="J17" s="118"/>
      <c r="K17" s="119"/>
      <c r="L17" s="2"/>
    </row>
    <row r="18" spans="1:12" ht="19.5" customHeight="1" x14ac:dyDescent="0.3">
      <c r="A18" s="184"/>
      <c r="B18" s="208"/>
      <c r="C18" s="208"/>
      <c r="D18" s="208"/>
      <c r="E18" s="208"/>
      <c r="F18" s="208"/>
      <c r="G18" s="208"/>
      <c r="H18" s="208"/>
      <c r="I18" s="209"/>
      <c r="J18" s="118"/>
      <c r="K18" s="119"/>
      <c r="L18" s="2"/>
    </row>
    <row r="19" spans="1:12" ht="19.5" customHeight="1" x14ac:dyDescent="0.3">
      <c r="A19" s="184"/>
      <c r="B19" s="208"/>
      <c r="C19" s="208"/>
      <c r="D19" s="208"/>
      <c r="E19" s="208"/>
      <c r="F19" s="208"/>
      <c r="G19" s="208"/>
      <c r="H19" s="208"/>
      <c r="I19" s="209"/>
      <c r="J19" s="118"/>
      <c r="K19" s="119"/>
      <c r="L19" s="2"/>
    </row>
    <row r="20" spans="1:12" ht="12.75" customHeight="1" x14ac:dyDescent="0.3">
      <c r="A20" s="153"/>
      <c r="B20" s="154"/>
      <c r="C20" s="154"/>
      <c r="D20" s="154"/>
      <c r="E20" s="154"/>
      <c r="F20" s="154"/>
      <c r="G20" s="154"/>
      <c r="H20" s="154"/>
      <c r="I20" s="155"/>
      <c r="J20" s="118"/>
      <c r="K20" s="119"/>
      <c r="L20" s="2"/>
    </row>
    <row r="21" spans="1:12" ht="12.75" customHeight="1" x14ac:dyDescent="0.3">
      <c r="I21" s="2"/>
      <c r="J21" s="2"/>
      <c r="K21" s="2"/>
      <c r="L21" s="2"/>
    </row>
    <row r="22" spans="1:12" ht="12.75" customHeight="1" x14ac:dyDescent="0.3">
      <c r="I22" s="2"/>
      <c r="J22" s="2"/>
      <c r="K22" s="2"/>
      <c r="L22" s="2"/>
    </row>
    <row r="23" spans="1:12" ht="12.75" customHeight="1" x14ac:dyDescent="0.3">
      <c r="K23" s="2"/>
      <c r="L23" s="2"/>
    </row>
    <row r="24" spans="1:12" ht="12.75" customHeight="1" x14ac:dyDescent="0.3">
      <c r="K24" s="2"/>
      <c r="L24" s="2"/>
    </row>
    <row r="25" spans="1:12" ht="12.75" customHeight="1" x14ac:dyDescent="0.3"/>
    <row r="26" spans="1:12" ht="12.75" customHeight="1" x14ac:dyDescent="0.3"/>
    <row r="27" spans="1:12" ht="12.75" customHeight="1" x14ac:dyDescent="0.3"/>
    <row r="28" spans="1:12" ht="12.75" customHeight="1" x14ac:dyDescent="0.3"/>
    <row r="29" spans="1:12" ht="12.75" customHeight="1" x14ac:dyDescent="0.3"/>
    <row r="30" spans="1:12" ht="12.75" customHeight="1" x14ac:dyDescent="0.3"/>
    <row r="31" spans="1:12" ht="12.75" customHeight="1" x14ac:dyDescent="0.3"/>
    <row r="32" spans="1:12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  <row r="997" ht="12.75" customHeight="1" x14ac:dyDescent="0.3"/>
    <row r="998" ht="12.75" customHeight="1" x14ac:dyDescent="0.3"/>
    <row r="999" ht="12.75" customHeight="1" x14ac:dyDescent="0.3"/>
    <row r="1000" ht="12.75" customHeight="1" x14ac:dyDescent="0.3"/>
  </sheetData>
  <mergeCells count="4">
    <mergeCell ref="A1:I1"/>
    <mergeCell ref="C2:I2"/>
    <mergeCell ref="L8:P12"/>
    <mergeCell ref="A12:I20"/>
  </mergeCells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L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23.5546875" customWidth="1"/>
    <col min="3" max="3" width="18.33203125" customWidth="1"/>
    <col min="4" max="5" width="8.6640625" customWidth="1"/>
    <col min="6" max="6" width="11.6640625" customWidth="1"/>
    <col min="7" max="26" width="8.6640625" customWidth="1"/>
  </cols>
  <sheetData>
    <row r="1" spans="2:12" ht="12.75" customHeight="1" x14ac:dyDescent="0.3"/>
    <row r="2" spans="2:12" ht="12.75" customHeight="1" x14ac:dyDescent="0.3"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2:12" ht="12.75" customHeight="1" x14ac:dyDescent="0.3">
      <c r="B3" s="120"/>
      <c r="C3" s="120"/>
      <c r="D3" s="212" t="s">
        <v>147</v>
      </c>
      <c r="E3" s="213"/>
      <c r="F3" s="179"/>
      <c r="G3" s="212" t="s">
        <v>148</v>
      </c>
      <c r="H3" s="213"/>
      <c r="I3" s="214"/>
      <c r="J3" s="215" t="s">
        <v>149</v>
      </c>
      <c r="K3" s="213"/>
      <c r="L3" s="214"/>
    </row>
    <row r="4" spans="2:12" ht="12.75" customHeight="1" x14ac:dyDescent="0.3">
      <c r="B4" s="216" t="s">
        <v>150</v>
      </c>
      <c r="C4" s="222" t="s">
        <v>151</v>
      </c>
      <c r="D4" s="216" t="s">
        <v>152</v>
      </c>
      <c r="E4" s="218" t="s">
        <v>153</v>
      </c>
      <c r="F4" s="222" t="s">
        <v>154</v>
      </c>
      <c r="G4" s="216" t="s">
        <v>152</v>
      </c>
      <c r="H4" s="218" t="s">
        <v>153</v>
      </c>
      <c r="I4" s="222" t="s">
        <v>154</v>
      </c>
      <c r="J4" s="216" t="s">
        <v>152</v>
      </c>
      <c r="K4" s="218" t="s">
        <v>153</v>
      </c>
      <c r="L4" s="220" t="s">
        <v>154</v>
      </c>
    </row>
    <row r="5" spans="2:12" ht="12.75" customHeight="1" x14ac:dyDescent="0.3">
      <c r="B5" s="217"/>
      <c r="C5" s="223"/>
      <c r="D5" s="217"/>
      <c r="E5" s="219"/>
      <c r="F5" s="223"/>
      <c r="G5" s="217"/>
      <c r="H5" s="219"/>
      <c r="I5" s="223"/>
      <c r="J5" s="217"/>
      <c r="K5" s="219"/>
      <c r="L5" s="221"/>
    </row>
    <row r="6" spans="2:12" ht="12.75" customHeight="1" x14ac:dyDescent="0.3">
      <c r="B6" s="224" t="s">
        <v>155</v>
      </c>
      <c r="C6" s="225"/>
      <c r="D6" s="121"/>
      <c r="E6" s="122"/>
      <c r="F6" s="123"/>
      <c r="G6" s="121"/>
      <c r="H6" s="122"/>
      <c r="I6" s="124"/>
      <c r="J6" s="125"/>
      <c r="K6" s="122"/>
      <c r="L6" s="124"/>
    </row>
    <row r="7" spans="2:12" ht="12.75" customHeight="1" x14ac:dyDescent="0.3">
      <c r="B7" s="126" t="s">
        <v>156</v>
      </c>
      <c r="C7" s="127" t="s">
        <v>157</v>
      </c>
      <c r="D7" s="128"/>
      <c r="E7" s="129"/>
      <c r="F7" s="130"/>
      <c r="G7" s="128"/>
      <c r="H7" s="129"/>
      <c r="I7" s="131"/>
      <c r="J7" s="132"/>
      <c r="K7" s="129"/>
      <c r="L7" s="131"/>
    </row>
    <row r="8" spans="2:12" ht="12.75" customHeight="1" x14ac:dyDescent="0.3">
      <c r="B8" s="126" t="s">
        <v>156</v>
      </c>
      <c r="C8" s="127" t="s">
        <v>158</v>
      </c>
      <c r="D8" s="128"/>
      <c r="E8" s="129"/>
      <c r="F8" s="130"/>
      <c r="G8" s="128"/>
      <c r="H8" s="129"/>
      <c r="I8" s="131"/>
      <c r="J8" s="132"/>
      <c r="K8" s="129"/>
      <c r="L8" s="131"/>
    </row>
    <row r="9" spans="2:12" ht="12.75" customHeight="1" x14ac:dyDescent="0.3">
      <c r="B9" s="133" t="s">
        <v>159</v>
      </c>
      <c r="C9" s="134" t="s">
        <v>160</v>
      </c>
      <c r="D9" s="135"/>
      <c r="E9" s="136"/>
      <c r="F9" s="137"/>
      <c r="G9" s="135"/>
      <c r="H9" s="136"/>
      <c r="I9" s="138"/>
      <c r="J9" s="139"/>
      <c r="K9" s="136"/>
      <c r="L9" s="138"/>
    </row>
    <row r="10" spans="2:12" ht="12.75" customHeight="1" x14ac:dyDescent="0.3">
      <c r="B10" s="224" t="s">
        <v>161</v>
      </c>
      <c r="C10" s="225"/>
      <c r="D10" s="121"/>
      <c r="E10" s="122"/>
      <c r="F10" s="123"/>
      <c r="G10" s="121"/>
      <c r="H10" s="122"/>
      <c r="I10" s="124"/>
      <c r="J10" s="125"/>
      <c r="K10" s="122"/>
      <c r="L10" s="124"/>
    </row>
    <row r="11" spans="2:12" ht="12.75" customHeight="1" x14ac:dyDescent="0.3">
      <c r="B11" s="126" t="s">
        <v>162</v>
      </c>
      <c r="C11" s="127" t="s">
        <v>157</v>
      </c>
      <c r="D11" s="128"/>
      <c r="E11" s="129"/>
      <c r="F11" s="130"/>
      <c r="G11" s="128"/>
      <c r="H11" s="129"/>
      <c r="I11" s="131"/>
      <c r="J11" s="132"/>
      <c r="K11" s="129"/>
      <c r="L11" s="131"/>
    </row>
    <row r="12" spans="2:12" ht="12.75" customHeight="1" x14ac:dyDescent="0.3">
      <c r="B12" s="126" t="s">
        <v>162</v>
      </c>
      <c r="C12" s="127" t="s">
        <v>158</v>
      </c>
      <c r="D12" s="128"/>
      <c r="E12" s="129"/>
      <c r="F12" s="130"/>
      <c r="G12" s="128"/>
      <c r="H12" s="129"/>
      <c r="I12" s="131"/>
      <c r="J12" s="132"/>
      <c r="K12" s="129"/>
      <c r="L12" s="131"/>
    </row>
    <row r="13" spans="2:12" ht="12.75" customHeight="1" x14ac:dyDescent="0.3">
      <c r="B13" s="133" t="s">
        <v>159</v>
      </c>
      <c r="C13" s="134" t="s">
        <v>160</v>
      </c>
      <c r="D13" s="135"/>
      <c r="E13" s="136"/>
      <c r="F13" s="137"/>
      <c r="G13" s="135"/>
      <c r="H13" s="136"/>
      <c r="I13" s="138"/>
      <c r="J13" s="139"/>
      <c r="K13" s="136"/>
      <c r="L13" s="138"/>
    </row>
    <row r="14" spans="2:12" ht="12.75" customHeight="1" x14ac:dyDescent="0.3">
      <c r="B14" s="226" t="s">
        <v>163</v>
      </c>
      <c r="C14" s="227"/>
      <c r="D14" s="140"/>
      <c r="E14" s="141"/>
      <c r="F14" s="142"/>
      <c r="G14" s="140"/>
      <c r="H14" s="141"/>
      <c r="I14" s="143"/>
      <c r="J14" s="144"/>
      <c r="K14" s="141"/>
      <c r="L14" s="143"/>
    </row>
    <row r="15" spans="2:12" ht="12.75" customHeight="1" x14ac:dyDescent="0.3">
      <c r="B15" s="126" t="s">
        <v>164</v>
      </c>
      <c r="C15" s="127" t="s">
        <v>157</v>
      </c>
      <c r="D15" s="128"/>
      <c r="E15" s="129"/>
      <c r="F15" s="130"/>
      <c r="G15" s="128"/>
      <c r="H15" s="129"/>
      <c r="I15" s="131"/>
      <c r="J15" s="132"/>
      <c r="K15" s="129"/>
      <c r="L15" s="131"/>
    </row>
    <row r="16" spans="2:12" ht="12.75" customHeight="1" x14ac:dyDescent="0.3">
      <c r="B16" s="126" t="s">
        <v>164</v>
      </c>
      <c r="C16" s="127" t="s">
        <v>158</v>
      </c>
      <c r="D16" s="128"/>
      <c r="E16" s="129"/>
      <c r="F16" s="130"/>
      <c r="G16" s="128"/>
      <c r="H16" s="129"/>
      <c r="I16" s="131"/>
      <c r="J16" s="132"/>
      <c r="K16" s="129"/>
      <c r="L16" s="131"/>
    </row>
    <row r="17" spans="2:12" ht="12.75" customHeight="1" x14ac:dyDescent="0.3">
      <c r="B17" s="133" t="s">
        <v>159</v>
      </c>
      <c r="C17" s="134" t="s">
        <v>160</v>
      </c>
      <c r="D17" s="135"/>
      <c r="E17" s="136"/>
      <c r="F17" s="137"/>
      <c r="G17" s="135"/>
      <c r="H17" s="136"/>
      <c r="I17" s="138"/>
      <c r="J17" s="139"/>
      <c r="K17" s="136"/>
      <c r="L17" s="138"/>
    </row>
    <row r="18" spans="2:12" ht="12.75" customHeight="1" x14ac:dyDescent="0.3"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</row>
    <row r="19" spans="2:12" ht="12.75" customHeight="1" x14ac:dyDescent="0.3">
      <c r="B19" s="211" t="s">
        <v>165</v>
      </c>
      <c r="C19" s="151"/>
      <c r="D19" s="151"/>
      <c r="E19" s="151"/>
      <c r="F19" s="151"/>
      <c r="G19" s="151"/>
      <c r="H19" s="151"/>
      <c r="I19" s="151"/>
      <c r="J19" s="151"/>
      <c r="K19" s="151"/>
      <c r="L19" s="152"/>
    </row>
    <row r="20" spans="2:12" ht="33" customHeight="1" x14ac:dyDescent="0.3">
      <c r="B20" s="153"/>
      <c r="C20" s="154"/>
      <c r="D20" s="154"/>
      <c r="E20" s="154"/>
      <c r="F20" s="154"/>
      <c r="G20" s="154"/>
      <c r="H20" s="154"/>
      <c r="I20" s="154"/>
      <c r="J20" s="154"/>
      <c r="K20" s="154"/>
      <c r="L20" s="155"/>
    </row>
    <row r="21" spans="2:12" ht="12.75" customHeight="1" x14ac:dyDescent="0.3"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</row>
    <row r="22" spans="2:12" ht="12.75" customHeight="1" x14ac:dyDescent="0.3"/>
    <row r="23" spans="2:12" ht="12.75" customHeight="1" x14ac:dyDescent="0.3"/>
    <row r="24" spans="2:12" ht="12.75" customHeight="1" x14ac:dyDescent="0.3"/>
    <row r="25" spans="2:12" ht="12.75" customHeight="1" x14ac:dyDescent="0.3"/>
    <row r="26" spans="2:12" ht="12.75" customHeight="1" x14ac:dyDescent="0.3"/>
    <row r="27" spans="2:12" ht="12.75" customHeight="1" x14ac:dyDescent="0.3"/>
    <row r="28" spans="2:12" ht="12.75" customHeight="1" x14ac:dyDescent="0.3"/>
    <row r="29" spans="2:12" ht="12.75" customHeight="1" x14ac:dyDescent="0.3"/>
    <row r="30" spans="2:12" ht="12.75" customHeight="1" x14ac:dyDescent="0.3"/>
    <row r="31" spans="2:12" ht="12.75" customHeight="1" x14ac:dyDescent="0.3"/>
    <row r="32" spans="2:12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  <row r="997" ht="12.75" customHeight="1" x14ac:dyDescent="0.3"/>
    <row r="998" ht="12.75" customHeight="1" x14ac:dyDescent="0.3"/>
    <row r="999" ht="12.75" customHeight="1" x14ac:dyDescent="0.3"/>
    <row r="1000" ht="12.75" customHeight="1" x14ac:dyDescent="0.3"/>
  </sheetData>
  <mergeCells count="18">
    <mergeCell ref="I4:I5"/>
    <mergeCell ref="J4:J5"/>
    <mergeCell ref="B19:L20"/>
    <mergeCell ref="D3:F3"/>
    <mergeCell ref="G3:I3"/>
    <mergeCell ref="J3:L3"/>
    <mergeCell ref="B4:B5"/>
    <mergeCell ref="D4:D5"/>
    <mergeCell ref="E4:E5"/>
    <mergeCell ref="L4:L5"/>
    <mergeCell ref="K4:K5"/>
    <mergeCell ref="C4:C5"/>
    <mergeCell ref="B6:C6"/>
    <mergeCell ref="B10:C10"/>
    <mergeCell ref="B14:C14"/>
    <mergeCell ref="F4:F5"/>
    <mergeCell ref="G4:G5"/>
    <mergeCell ref="H4:H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U1 UNIMIB</vt:lpstr>
      <vt:lpstr>U.O.2</vt:lpstr>
      <vt:lpstr>U.O.3</vt:lpstr>
      <vt:lpstr>U.O.4</vt:lpstr>
      <vt:lpstr>U.O.5</vt:lpstr>
      <vt:lpstr>U.O.6</vt:lpstr>
      <vt:lpstr>Budget complessivo Progetto </vt:lpstr>
      <vt:lpstr>GANTT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teresa.gallicchio@unimib.it</dc:creator>
  <cp:lastModifiedBy>federica.besana@unimib.it</cp:lastModifiedBy>
  <dcterms:created xsi:type="dcterms:W3CDTF">2005-10-14T13:10:30Z</dcterms:created>
  <dcterms:modified xsi:type="dcterms:W3CDTF">2026-05-14T14:41:40Z</dcterms:modified>
</cp:coreProperties>
</file>